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chris.alston\Downloads\"/>
    </mc:Choice>
  </mc:AlternateContent>
  <xr:revisionPtr revIDLastSave="0" documentId="13_ncr:1_{9758D2FB-0BDD-49AE-B86E-D0F7F21AFCEC}" xr6:coauthVersionLast="47" xr6:coauthVersionMax="47" xr10:uidLastSave="{00000000-0000-0000-0000-000000000000}"/>
  <bookViews>
    <workbookView xWindow="720" yWindow="690" windowWidth="16470" windowHeight="10590" tabRatio="500" xr2:uid="{00000000-000D-0000-FFFF-FFFF00000000}"/>
  </bookViews>
  <sheets>
    <sheet name="GAA_Quarterly" sheetId="1" r:id="rId1"/>
    <sheet name="Annual" sheetId="2" r:id="rId2"/>
    <sheet name="Reconciliation" sheetId="3" r:id="rId3"/>
  </sheets>
  <calcPr calcId="191029" concurrentManualCount="1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3" i="3" l="1"/>
  <c r="G7" i="3"/>
  <c r="G6" i="3"/>
  <c r="B19" i="2"/>
  <c r="C19" i="2" s="1"/>
  <c r="B18" i="2"/>
  <c r="E14" i="3" s="1"/>
  <c r="F14" i="3" s="1"/>
  <c r="B17" i="2"/>
  <c r="D14" i="3" s="1"/>
  <c r="B16" i="2"/>
  <c r="C14" i="3" s="1"/>
  <c r="B15" i="2"/>
  <c r="B14" i="3" s="1"/>
  <c r="B14" i="2"/>
  <c r="C14" i="2" s="1"/>
  <c r="B13" i="2"/>
  <c r="C13" i="2" s="1"/>
  <c r="B12" i="2"/>
  <c r="C12" i="2" s="1"/>
  <c r="B11" i="2"/>
  <c r="C11" i="2" s="1"/>
  <c r="B10" i="2"/>
  <c r="C10" i="2" s="1"/>
  <c r="B9" i="2"/>
  <c r="C9" i="2" s="1"/>
  <c r="B8" i="2"/>
  <c r="C8" i="2" s="1"/>
  <c r="B7" i="2"/>
  <c r="C7" i="2" s="1"/>
  <c r="B6" i="2"/>
  <c r="C6" i="2" s="1"/>
  <c r="B5" i="2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B27" i="2" s="1"/>
  <c r="F8" i="3" l="1"/>
  <c r="B23" i="2"/>
  <c r="B8" i="3" s="1"/>
  <c r="B24" i="2"/>
  <c r="C15" i="2"/>
  <c r="B25" i="2"/>
  <c r="C16" i="2"/>
  <c r="B26" i="2"/>
  <c r="C17" i="2"/>
  <c r="C18" i="2"/>
  <c r="C25" i="2" l="1"/>
  <c r="D8" i="3"/>
  <c r="C24" i="2"/>
  <c r="C8" i="3"/>
  <c r="C26" i="2"/>
  <c r="E8" i="3"/>
  <c r="G8" i="3"/>
  <c r="C27" i="2"/>
</calcChain>
</file>

<file path=xl/sharedStrings.xml><?xml version="1.0" encoding="utf-8"?>
<sst xmlns="http://schemas.openxmlformats.org/spreadsheetml/2006/main" count="104" uniqueCount="93">
  <si>
    <t>GAA hot-dip galvanising — quarterly processed steel tonnes</t>
  </si>
  <si>
    <t>Quarter</t>
  </si>
  <si>
    <t>Calendar year</t>
  </si>
  <si>
    <t>Quarter no.</t>
  </si>
  <si>
    <t>Galvanising tonnes</t>
  </si>
  <si>
    <t>FY ending (Jun)</t>
  </si>
  <si>
    <t>2nd 2010</t>
  </si>
  <si>
    <t>3rd 2010</t>
  </si>
  <si>
    <t>4th 2010</t>
  </si>
  <si>
    <t>1st 2011</t>
  </si>
  <si>
    <t>2nd 2011</t>
  </si>
  <si>
    <t>3rd 2011</t>
  </si>
  <si>
    <t>4th 2011</t>
  </si>
  <si>
    <t>1st 2012</t>
  </si>
  <si>
    <t>2nd 2012</t>
  </si>
  <si>
    <t>3rd 2012</t>
  </si>
  <si>
    <t>4th 2012</t>
  </si>
  <si>
    <t>1st 2013</t>
  </si>
  <si>
    <t>2nd 2013</t>
  </si>
  <si>
    <t>3rd 2013</t>
  </si>
  <si>
    <t>4th 2013</t>
  </si>
  <si>
    <t>1st 2014</t>
  </si>
  <si>
    <t>2nd 2014</t>
  </si>
  <si>
    <t>3rd 2014</t>
  </si>
  <si>
    <t>4th 2014</t>
  </si>
  <si>
    <t>1st 2015</t>
  </si>
  <si>
    <t>2nd 2015</t>
  </si>
  <si>
    <t>3rd 2015</t>
  </si>
  <si>
    <t>4th 2015</t>
  </si>
  <si>
    <t>1st 2016</t>
  </si>
  <si>
    <t>2nd 2016</t>
  </si>
  <si>
    <t>3rd 2016</t>
  </si>
  <si>
    <t>4th 2016</t>
  </si>
  <si>
    <t>1st 2017</t>
  </si>
  <si>
    <t>2nd 2017</t>
  </si>
  <si>
    <t>3rd 2017</t>
  </si>
  <si>
    <t>4th 2017</t>
  </si>
  <si>
    <t>1st 2018</t>
  </si>
  <si>
    <t>2nd 2018</t>
  </si>
  <si>
    <t>3rd 2018</t>
  </si>
  <si>
    <t>4th 2018</t>
  </si>
  <si>
    <t>1st 2019</t>
  </si>
  <si>
    <t>2nd 2019</t>
  </si>
  <si>
    <t>3rd 2019</t>
  </si>
  <si>
    <t>4th 2019</t>
  </si>
  <si>
    <t>1st 2020</t>
  </si>
  <si>
    <t>2nd 2020</t>
  </si>
  <si>
    <t>3rd 2020</t>
  </si>
  <si>
    <t>4th 2020</t>
  </si>
  <si>
    <t>1st 2021</t>
  </si>
  <si>
    <t>2nd 2021</t>
  </si>
  <si>
    <t>3rd 2021</t>
  </si>
  <si>
    <t>4th 2021</t>
  </si>
  <si>
    <t>1st 2022</t>
  </si>
  <si>
    <t>2nd 2022</t>
  </si>
  <si>
    <t>3rd 2022</t>
  </si>
  <si>
    <t>4th 2022</t>
  </si>
  <si>
    <t>1st 2023</t>
  </si>
  <si>
    <t>2nd 2023</t>
  </si>
  <si>
    <t>3rd 2023</t>
  </si>
  <si>
    <t>4th 2023</t>
  </si>
  <si>
    <t>1st 2024</t>
  </si>
  <si>
    <t>2nd 2024</t>
  </si>
  <si>
    <t>3rd 2024</t>
  </si>
  <si>
    <t>4th 2024</t>
  </si>
  <si>
    <t>1st 2025</t>
  </si>
  <si>
    <t>2nd 2025</t>
  </si>
  <si>
    <t>3rd 2025</t>
  </si>
  <si>
    <t>4th 2025</t>
  </si>
  <si>
    <t>1st 2026</t>
  </si>
  <si>
    <t>GAA galvanising — annual aggregation (from GAA_Quarterly)</t>
  </si>
  <si>
    <t>YoY change</t>
  </si>
  <si>
    <t>Financial year (Jul–Jun)</t>
  </si>
  <si>
    <t>FY ending</t>
  </si>
  <si>
    <t>FY2020-21</t>
  </si>
  <si>
    <t>FY2021-22</t>
  </si>
  <si>
    <t>FY2022-23</t>
  </si>
  <si>
    <t>FY2023-24</t>
  </si>
  <si>
    <t>FY2024-25</t>
  </si>
  <si>
    <t>Domestic FSS production — reconciliation of the three series</t>
  </si>
  <si>
    <t>Series</t>
  </si>
  <si>
    <t>Change (period)</t>
  </si>
  <si>
    <t>PC Table B.2 — conservative</t>
  </si>
  <si>
    <t>PC Table B.2 — expanded</t>
  </si>
  <si>
    <t>GAA galvanising throughput</t>
  </si>
  <si>
    <t>CY2021</t>
  </si>
  <si>
    <t>CY2022</t>
  </si>
  <si>
    <t>CY2023</t>
  </si>
  <si>
    <t>CY2024</t>
  </si>
  <si>
    <t>ASI — Australian fabricators</t>
  </si>
  <si>
    <t>A.  Change over the PC investigation period (FY2020-21 - FY2024-25)</t>
  </si>
  <si>
    <t>B.  Change over the ASI investigation period (CY2022 - CY2024)</t>
  </si>
  <si>
    <t>Change CY22-24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</si>
</sst>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8" x14ac:knownFonts="1">
    <font>
      <sz val="11"/>
      <color theme="1"/>
      <name val="Calibri"/>
      <family val="2"/>
      <charset val="1"/>
    </font>
    <font>
      <b/>
      <sz val="13"/>
      <name val="Arial"/>
      <family val="2"/>
    </font>
    <font>
      <i/>
      <sz val="9"/>
      <color rgb="FF595959"/>
      <name val="Arial"/>
      <family val="2"/>
    </font>
    <font>
      <b/>
      <sz val="11"/>
      <name val="Arial"/>
      <family val="2"/>
    </font>
    <font>
      <sz val="11"/>
      <color rgb="FF0000FF"/>
      <name val="Arial"/>
      <family val="2"/>
    </font>
    <font>
      <sz val="11"/>
      <name val="Arial"/>
      <family val="2"/>
    </font>
    <font>
      <sz val="11"/>
      <color rgb="FF008000"/>
      <name val="Arial"/>
      <family val="2"/>
    </font>
    <font>
      <i/>
      <sz val="10"/>
      <color rgb="FF59595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/>
    </xf>
    <xf numFmtId="0" fontId="4" fillId="0" borderId="0" xfId="0" applyFont="1"/>
    <xf numFmtId="3" fontId="4" fillId="0" borderId="0" xfId="0" applyNumberFormat="1" applyFont="1"/>
    <xf numFmtId="0" fontId="5" fillId="0" borderId="0" xfId="0" applyFont="1"/>
    <xf numFmtId="0" fontId="3" fillId="0" borderId="1" xfId="0" applyFont="1" applyBorder="1"/>
    <xf numFmtId="1" fontId="5" fillId="0" borderId="0" xfId="0" applyNumberFormat="1" applyFont="1"/>
    <xf numFmtId="3" fontId="6" fillId="0" borderId="0" xfId="0" applyNumberFormat="1" applyFont="1"/>
    <xf numFmtId="164" fontId="5" fillId="0" borderId="0" xfId="0" applyNumberFormat="1" applyFont="1"/>
    <xf numFmtId="0" fontId="3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8"/>
  <sheetViews>
    <sheetView tabSelected="1" zoomScale="80" zoomScaleNormal="80" workbookViewId="0"/>
  </sheetViews>
  <sheetFormatPr defaultColWidth="8.7265625" defaultRowHeight="14.5" x14ac:dyDescent="0.35"/>
  <cols>
    <col min="1" max="1" width="23" customWidth="1"/>
    <col min="2" max="2" width="15.54296875" bestFit="1" customWidth="1"/>
    <col min="3" max="3" width="12.7265625" bestFit="1" customWidth="1"/>
    <col min="4" max="4" width="20.81640625" bestFit="1" customWidth="1"/>
    <col min="5" max="5" width="17.26953125" bestFit="1" customWidth="1"/>
  </cols>
  <sheetData>
    <row r="1" spans="1:5" ht="16.5" x14ac:dyDescent="0.35">
      <c r="A1" s="1" t="s">
        <v>0</v>
      </c>
    </row>
    <row r="2" spans="1:5" x14ac:dyDescent="0.35">
      <c r="A2" s="12"/>
    </row>
    <row r="4" spans="1:5" x14ac:dyDescent="0.35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</row>
    <row r="5" spans="1:5" x14ac:dyDescent="0.35">
      <c r="A5" s="4" t="s">
        <v>6</v>
      </c>
      <c r="B5" s="4">
        <v>2010</v>
      </c>
      <c r="C5" s="4">
        <v>2</v>
      </c>
      <c r="D5" s="5">
        <v>86420</v>
      </c>
      <c r="E5" s="6">
        <f t="shared" ref="E5:E36" si="0">IF(C5&lt;=2,B5,B5+1)</f>
        <v>2010</v>
      </c>
    </row>
    <row r="6" spans="1:5" x14ac:dyDescent="0.35">
      <c r="A6" s="4" t="s">
        <v>7</v>
      </c>
      <c r="B6" s="4">
        <v>2010</v>
      </c>
      <c r="C6" s="4">
        <v>3</v>
      </c>
      <c r="D6" s="5">
        <v>101800</v>
      </c>
      <c r="E6" s="6">
        <f t="shared" si="0"/>
        <v>2011</v>
      </c>
    </row>
    <row r="7" spans="1:5" x14ac:dyDescent="0.35">
      <c r="A7" s="4" t="s">
        <v>8</v>
      </c>
      <c r="B7" s="4">
        <v>2010</v>
      </c>
      <c r="C7" s="4">
        <v>4</v>
      </c>
      <c r="D7" s="5">
        <v>106860</v>
      </c>
      <c r="E7" s="6">
        <f t="shared" si="0"/>
        <v>2011</v>
      </c>
    </row>
    <row r="8" spans="1:5" x14ac:dyDescent="0.35">
      <c r="A8" s="4" t="s">
        <v>9</v>
      </c>
      <c r="B8" s="4">
        <v>2011</v>
      </c>
      <c r="C8" s="4">
        <v>1</v>
      </c>
      <c r="D8" s="5">
        <v>89660</v>
      </c>
      <c r="E8" s="6">
        <f t="shared" si="0"/>
        <v>2011</v>
      </c>
    </row>
    <row r="9" spans="1:5" x14ac:dyDescent="0.35">
      <c r="A9" s="4" t="s">
        <v>10</v>
      </c>
      <c r="B9" s="4">
        <v>2011</v>
      </c>
      <c r="C9" s="4">
        <v>2</v>
      </c>
      <c r="D9" s="5">
        <v>113960</v>
      </c>
      <c r="E9" s="6">
        <f t="shared" si="0"/>
        <v>2011</v>
      </c>
    </row>
    <row r="10" spans="1:5" x14ac:dyDescent="0.35">
      <c r="A10" s="4" t="s">
        <v>11</v>
      </c>
      <c r="B10" s="4">
        <v>2011</v>
      </c>
      <c r="C10" s="4">
        <v>3</v>
      </c>
      <c r="D10" s="5">
        <v>110900</v>
      </c>
      <c r="E10" s="6">
        <f t="shared" si="0"/>
        <v>2012</v>
      </c>
    </row>
    <row r="11" spans="1:5" x14ac:dyDescent="0.35">
      <c r="A11" s="4" t="s">
        <v>12</v>
      </c>
      <c r="B11" s="4">
        <v>2011</v>
      </c>
      <c r="C11" s="4">
        <v>4</v>
      </c>
      <c r="D11" s="5">
        <v>117720</v>
      </c>
      <c r="E11" s="6">
        <f t="shared" si="0"/>
        <v>2012</v>
      </c>
    </row>
    <row r="12" spans="1:5" x14ac:dyDescent="0.35">
      <c r="A12" s="4" t="s">
        <v>13</v>
      </c>
      <c r="B12" s="4">
        <v>2012</v>
      </c>
      <c r="C12" s="4">
        <v>1</v>
      </c>
      <c r="D12" s="5">
        <v>96360</v>
      </c>
      <c r="E12" s="6">
        <f t="shared" si="0"/>
        <v>2012</v>
      </c>
    </row>
    <row r="13" spans="1:5" x14ac:dyDescent="0.35">
      <c r="A13" s="4" t="s">
        <v>14</v>
      </c>
      <c r="B13" s="4">
        <v>2012</v>
      </c>
      <c r="C13" s="4">
        <v>2</v>
      </c>
      <c r="D13" s="5">
        <v>117260</v>
      </c>
      <c r="E13" s="6">
        <f t="shared" si="0"/>
        <v>2012</v>
      </c>
    </row>
    <row r="14" spans="1:5" x14ac:dyDescent="0.35">
      <c r="A14" s="4" t="s">
        <v>15</v>
      </c>
      <c r="B14" s="4">
        <v>2012</v>
      </c>
      <c r="C14" s="4">
        <v>3</v>
      </c>
      <c r="D14" s="5">
        <v>137800</v>
      </c>
      <c r="E14" s="6">
        <f t="shared" si="0"/>
        <v>2013</v>
      </c>
    </row>
    <row r="15" spans="1:5" x14ac:dyDescent="0.35">
      <c r="A15" s="4" t="s">
        <v>16</v>
      </c>
      <c r="B15" s="4">
        <v>2012</v>
      </c>
      <c r="C15" s="4">
        <v>4</v>
      </c>
      <c r="D15" s="5">
        <v>112280</v>
      </c>
      <c r="E15" s="6">
        <f t="shared" si="0"/>
        <v>2013</v>
      </c>
    </row>
    <row r="16" spans="1:5" x14ac:dyDescent="0.35">
      <c r="A16" s="4" t="s">
        <v>17</v>
      </c>
      <c r="B16" s="4">
        <v>2013</v>
      </c>
      <c r="C16" s="4">
        <v>1</v>
      </c>
      <c r="D16" s="5">
        <v>93240</v>
      </c>
      <c r="E16" s="6">
        <f t="shared" si="0"/>
        <v>2013</v>
      </c>
    </row>
    <row r="17" spans="1:5" x14ac:dyDescent="0.35">
      <c r="A17" s="4" t="s">
        <v>18</v>
      </c>
      <c r="B17" s="4">
        <v>2013</v>
      </c>
      <c r="C17" s="4">
        <v>2</v>
      </c>
      <c r="D17" s="5">
        <v>118287.66</v>
      </c>
      <c r="E17" s="6">
        <f t="shared" si="0"/>
        <v>2013</v>
      </c>
    </row>
    <row r="18" spans="1:5" x14ac:dyDescent="0.35">
      <c r="A18" s="4" t="s">
        <v>19</v>
      </c>
      <c r="B18" s="4">
        <v>2013</v>
      </c>
      <c r="C18" s="4">
        <v>3</v>
      </c>
      <c r="D18" s="5">
        <v>101000</v>
      </c>
      <c r="E18" s="6">
        <f t="shared" si="0"/>
        <v>2014</v>
      </c>
    </row>
    <row r="19" spans="1:5" x14ac:dyDescent="0.35">
      <c r="A19" s="4" t="s">
        <v>20</v>
      </c>
      <c r="B19" s="4">
        <v>2013</v>
      </c>
      <c r="C19" s="4">
        <v>4</v>
      </c>
      <c r="D19" s="5">
        <v>115380</v>
      </c>
      <c r="E19" s="6">
        <f t="shared" si="0"/>
        <v>2014</v>
      </c>
    </row>
    <row r="20" spans="1:5" x14ac:dyDescent="0.35">
      <c r="A20" s="4" t="s">
        <v>21</v>
      </c>
      <c r="B20" s="4">
        <v>2014</v>
      </c>
      <c r="C20" s="4">
        <v>1</v>
      </c>
      <c r="D20" s="5">
        <v>85540</v>
      </c>
      <c r="E20" s="6">
        <f t="shared" si="0"/>
        <v>2014</v>
      </c>
    </row>
    <row r="21" spans="1:5" x14ac:dyDescent="0.35">
      <c r="A21" s="4" t="s">
        <v>22</v>
      </c>
      <c r="B21" s="4">
        <v>2014</v>
      </c>
      <c r="C21" s="4">
        <v>2</v>
      </c>
      <c r="D21" s="5">
        <v>98500</v>
      </c>
      <c r="E21" s="6">
        <f t="shared" si="0"/>
        <v>2014</v>
      </c>
    </row>
    <row r="22" spans="1:5" x14ac:dyDescent="0.35">
      <c r="A22" s="4" t="s">
        <v>23</v>
      </c>
      <c r="B22" s="4">
        <v>2014</v>
      </c>
      <c r="C22" s="4">
        <v>3</v>
      </c>
      <c r="D22" s="5">
        <v>113209.28</v>
      </c>
      <c r="E22" s="6">
        <f t="shared" si="0"/>
        <v>2015</v>
      </c>
    </row>
    <row r="23" spans="1:5" x14ac:dyDescent="0.35">
      <c r="A23" s="4" t="s">
        <v>24</v>
      </c>
      <c r="B23" s="4">
        <v>2014</v>
      </c>
      <c r="C23" s="4">
        <v>4</v>
      </c>
      <c r="D23" s="5">
        <v>95260</v>
      </c>
      <c r="E23" s="6">
        <f t="shared" si="0"/>
        <v>2015</v>
      </c>
    </row>
    <row r="24" spans="1:5" x14ac:dyDescent="0.35">
      <c r="A24" s="4" t="s">
        <v>25</v>
      </c>
      <c r="B24" s="4">
        <v>2015</v>
      </c>
      <c r="C24" s="4">
        <v>1</v>
      </c>
      <c r="D24" s="5">
        <v>83260</v>
      </c>
      <c r="E24" s="6">
        <f t="shared" si="0"/>
        <v>2015</v>
      </c>
    </row>
    <row r="25" spans="1:5" x14ac:dyDescent="0.35">
      <c r="A25" s="4" t="s">
        <v>26</v>
      </c>
      <c r="B25" s="4">
        <v>2015</v>
      </c>
      <c r="C25" s="4">
        <v>2</v>
      </c>
      <c r="D25" s="5">
        <v>104240</v>
      </c>
      <c r="E25" s="6">
        <f t="shared" si="0"/>
        <v>2015</v>
      </c>
    </row>
    <row r="26" spans="1:5" x14ac:dyDescent="0.35">
      <c r="A26" s="4" t="s">
        <v>27</v>
      </c>
      <c r="B26" s="4">
        <v>2015</v>
      </c>
      <c r="C26" s="4">
        <v>3</v>
      </c>
      <c r="D26" s="5">
        <v>87680</v>
      </c>
      <c r="E26" s="6">
        <f t="shared" si="0"/>
        <v>2016</v>
      </c>
    </row>
    <row r="27" spans="1:5" x14ac:dyDescent="0.35">
      <c r="A27" s="4" t="s">
        <v>28</v>
      </c>
      <c r="B27" s="4">
        <v>2015</v>
      </c>
      <c r="C27" s="4">
        <v>4</v>
      </c>
      <c r="D27" s="5">
        <v>91200</v>
      </c>
      <c r="E27" s="6">
        <f t="shared" si="0"/>
        <v>2016</v>
      </c>
    </row>
    <row r="28" spans="1:5" x14ac:dyDescent="0.35">
      <c r="A28" s="4" t="s">
        <v>29</v>
      </c>
      <c r="B28" s="4">
        <v>2016</v>
      </c>
      <c r="C28" s="4">
        <v>1</v>
      </c>
      <c r="D28" s="5">
        <v>84000</v>
      </c>
      <c r="E28" s="6">
        <f t="shared" si="0"/>
        <v>2016</v>
      </c>
    </row>
    <row r="29" spans="1:5" x14ac:dyDescent="0.35">
      <c r="A29" s="4" t="s">
        <v>30</v>
      </c>
      <c r="B29" s="4">
        <v>2016</v>
      </c>
      <c r="C29" s="4">
        <v>2</v>
      </c>
      <c r="D29" s="5">
        <v>98380</v>
      </c>
      <c r="E29" s="6">
        <f t="shared" si="0"/>
        <v>2016</v>
      </c>
    </row>
    <row r="30" spans="1:5" x14ac:dyDescent="0.35">
      <c r="A30" s="4" t="s">
        <v>31</v>
      </c>
      <c r="B30" s="4">
        <v>2016</v>
      </c>
      <c r="C30" s="4">
        <v>3</v>
      </c>
      <c r="D30" s="5">
        <v>77900</v>
      </c>
      <c r="E30" s="6">
        <f t="shared" si="0"/>
        <v>2017</v>
      </c>
    </row>
    <row r="31" spans="1:5" x14ac:dyDescent="0.35">
      <c r="A31" s="4" t="s">
        <v>32</v>
      </c>
      <c r="B31" s="4">
        <v>2016</v>
      </c>
      <c r="C31" s="4">
        <v>4</v>
      </c>
      <c r="D31" s="5">
        <v>102840</v>
      </c>
      <c r="E31" s="6">
        <f t="shared" si="0"/>
        <v>2017</v>
      </c>
    </row>
    <row r="32" spans="1:5" x14ac:dyDescent="0.35">
      <c r="A32" s="4" t="s">
        <v>33</v>
      </c>
      <c r="B32" s="4">
        <v>2017</v>
      </c>
      <c r="C32" s="4">
        <v>1</v>
      </c>
      <c r="D32" s="5">
        <v>78600</v>
      </c>
      <c r="E32" s="6">
        <f t="shared" si="0"/>
        <v>2017</v>
      </c>
    </row>
    <row r="33" spans="1:5" x14ac:dyDescent="0.35">
      <c r="A33" s="4" t="s">
        <v>34</v>
      </c>
      <c r="B33" s="4">
        <v>2017</v>
      </c>
      <c r="C33" s="4">
        <v>2</v>
      </c>
      <c r="D33" s="5">
        <v>93040</v>
      </c>
      <c r="E33" s="6">
        <f t="shared" si="0"/>
        <v>2017</v>
      </c>
    </row>
    <row r="34" spans="1:5" x14ac:dyDescent="0.35">
      <c r="A34" s="4" t="s">
        <v>35</v>
      </c>
      <c r="B34" s="4">
        <v>2017</v>
      </c>
      <c r="C34" s="4">
        <v>3</v>
      </c>
      <c r="D34" s="5">
        <v>100000</v>
      </c>
      <c r="E34" s="6">
        <f t="shared" si="0"/>
        <v>2018</v>
      </c>
    </row>
    <row r="35" spans="1:5" x14ac:dyDescent="0.35">
      <c r="A35" s="4" t="s">
        <v>36</v>
      </c>
      <c r="B35" s="4">
        <v>2017</v>
      </c>
      <c r="C35" s="4">
        <v>4</v>
      </c>
      <c r="D35" s="5">
        <v>103800</v>
      </c>
      <c r="E35" s="6">
        <f t="shared" si="0"/>
        <v>2018</v>
      </c>
    </row>
    <row r="36" spans="1:5" x14ac:dyDescent="0.35">
      <c r="A36" s="4" t="s">
        <v>37</v>
      </c>
      <c r="B36" s="4">
        <v>2018</v>
      </c>
      <c r="C36" s="4">
        <v>1</v>
      </c>
      <c r="D36" s="5">
        <v>109700</v>
      </c>
      <c r="E36" s="6">
        <f t="shared" si="0"/>
        <v>2018</v>
      </c>
    </row>
    <row r="37" spans="1:5" x14ac:dyDescent="0.35">
      <c r="A37" s="4" t="s">
        <v>38</v>
      </c>
      <c r="B37" s="4">
        <v>2018</v>
      </c>
      <c r="C37" s="4">
        <v>2</v>
      </c>
      <c r="D37" s="5">
        <v>118740</v>
      </c>
      <c r="E37" s="6">
        <f t="shared" ref="E37:E68" si="1">IF(C37&lt;=2,B37,B37+1)</f>
        <v>2018</v>
      </c>
    </row>
    <row r="38" spans="1:5" x14ac:dyDescent="0.35">
      <c r="A38" s="4" t="s">
        <v>39</v>
      </c>
      <c r="B38" s="4">
        <v>2018</v>
      </c>
      <c r="C38" s="4">
        <v>3</v>
      </c>
      <c r="D38" s="5">
        <v>120860</v>
      </c>
      <c r="E38" s="6">
        <f t="shared" si="1"/>
        <v>2019</v>
      </c>
    </row>
    <row r="39" spans="1:5" x14ac:dyDescent="0.35">
      <c r="A39" s="4" t="s">
        <v>40</v>
      </c>
      <c r="B39" s="4">
        <v>2018</v>
      </c>
      <c r="C39" s="4">
        <v>4</v>
      </c>
      <c r="D39" s="5">
        <v>117600</v>
      </c>
      <c r="E39" s="6">
        <f t="shared" si="1"/>
        <v>2019</v>
      </c>
    </row>
    <row r="40" spans="1:5" x14ac:dyDescent="0.35">
      <c r="A40" s="4" t="s">
        <v>41</v>
      </c>
      <c r="B40" s="4">
        <v>2019</v>
      </c>
      <c r="C40" s="4">
        <v>1</v>
      </c>
      <c r="D40" s="5">
        <v>90040</v>
      </c>
      <c r="E40" s="6">
        <f t="shared" si="1"/>
        <v>2019</v>
      </c>
    </row>
    <row r="41" spans="1:5" x14ac:dyDescent="0.35">
      <c r="A41" s="4" t="s">
        <v>42</v>
      </c>
      <c r="B41" s="4">
        <v>2019</v>
      </c>
      <c r="C41" s="4">
        <v>2</v>
      </c>
      <c r="D41" s="5">
        <v>101960</v>
      </c>
      <c r="E41" s="6">
        <f t="shared" si="1"/>
        <v>2019</v>
      </c>
    </row>
    <row r="42" spans="1:5" x14ac:dyDescent="0.35">
      <c r="A42" s="4" t="s">
        <v>43</v>
      </c>
      <c r="B42" s="4">
        <v>2019</v>
      </c>
      <c r="C42" s="4">
        <v>3</v>
      </c>
      <c r="D42" s="5">
        <v>112680</v>
      </c>
      <c r="E42" s="6">
        <f t="shared" si="1"/>
        <v>2020</v>
      </c>
    </row>
    <row r="43" spans="1:5" x14ac:dyDescent="0.35">
      <c r="A43" s="4" t="s">
        <v>44</v>
      </c>
      <c r="B43" s="4">
        <v>2019</v>
      </c>
      <c r="C43" s="4">
        <v>4</v>
      </c>
      <c r="D43" s="5">
        <v>107060</v>
      </c>
      <c r="E43" s="6">
        <f t="shared" si="1"/>
        <v>2020</v>
      </c>
    </row>
    <row r="44" spans="1:5" x14ac:dyDescent="0.35">
      <c r="A44" s="4" t="s">
        <v>45</v>
      </c>
      <c r="B44" s="4">
        <v>2020</v>
      </c>
      <c r="C44" s="4">
        <v>1</v>
      </c>
      <c r="D44" s="5">
        <v>110160</v>
      </c>
      <c r="E44" s="6">
        <f t="shared" si="1"/>
        <v>2020</v>
      </c>
    </row>
    <row r="45" spans="1:5" x14ac:dyDescent="0.35">
      <c r="A45" s="4" t="s">
        <v>46</v>
      </c>
      <c r="B45" s="4">
        <v>2020</v>
      </c>
      <c r="C45" s="4">
        <v>2</v>
      </c>
      <c r="D45" s="5">
        <v>114060</v>
      </c>
      <c r="E45" s="6">
        <f t="shared" si="1"/>
        <v>2020</v>
      </c>
    </row>
    <row r="46" spans="1:5" x14ac:dyDescent="0.35">
      <c r="A46" s="4" t="s">
        <v>47</v>
      </c>
      <c r="B46" s="4">
        <v>2020</v>
      </c>
      <c r="C46" s="4">
        <v>3</v>
      </c>
      <c r="D46" s="5">
        <v>123540</v>
      </c>
      <c r="E46" s="6">
        <f t="shared" si="1"/>
        <v>2021</v>
      </c>
    </row>
    <row r="47" spans="1:5" x14ac:dyDescent="0.35">
      <c r="A47" s="4" t="s">
        <v>48</v>
      </c>
      <c r="B47" s="4">
        <v>2020</v>
      </c>
      <c r="C47" s="4">
        <v>4</v>
      </c>
      <c r="D47" s="5">
        <v>111900</v>
      </c>
      <c r="E47" s="6">
        <f t="shared" si="1"/>
        <v>2021</v>
      </c>
    </row>
    <row r="48" spans="1:5" x14ac:dyDescent="0.35">
      <c r="A48" s="4" t="s">
        <v>49</v>
      </c>
      <c r="B48" s="4">
        <v>2021</v>
      </c>
      <c r="C48" s="4">
        <v>1</v>
      </c>
      <c r="D48" s="5">
        <v>98980</v>
      </c>
      <c r="E48" s="6">
        <f t="shared" si="1"/>
        <v>2021</v>
      </c>
    </row>
    <row r="49" spans="1:5" x14ac:dyDescent="0.35">
      <c r="A49" s="4" t="s">
        <v>50</v>
      </c>
      <c r="B49" s="4">
        <v>2021</v>
      </c>
      <c r="C49" s="4">
        <v>2</v>
      </c>
      <c r="D49" s="5">
        <v>114220</v>
      </c>
      <c r="E49" s="6">
        <f t="shared" si="1"/>
        <v>2021</v>
      </c>
    </row>
    <row r="50" spans="1:5" x14ac:dyDescent="0.35">
      <c r="A50" s="4" t="s">
        <v>51</v>
      </c>
      <c r="B50" s="4">
        <v>2021</v>
      </c>
      <c r="C50" s="4">
        <v>3</v>
      </c>
      <c r="D50" s="5">
        <v>136140</v>
      </c>
      <c r="E50" s="6">
        <f t="shared" si="1"/>
        <v>2022</v>
      </c>
    </row>
    <row r="51" spans="1:5" x14ac:dyDescent="0.35">
      <c r="A51" s="4" t="s">
        <v>52</v>
      </c>
      <c r="B51" s="4">
        <v>2021</v>
      </c>
      <c r="C51" s="4">
        <v>4</v>
      </c>
      <c r="D51" s="5">
        <v>122006.08</v>
      </c>
      <c r="E51" s="6">
        <f t="shared" si="1"/>
        <v>2022</v>
      </c>
    </row>
    <row r="52" spans="1:5" x14ac:dyDescent="0.35">
      <c r="A52" s="4" t="s">
        <v>53</v>
      </c>
      <c r="B52" s="4">
        <v>2022</v>
      </c>
      <c r="C52" s="4">
        <v>1</v>
      </c>
      <c r="D52" s="5">
        <v>117940</v>
      </c>
      <c r="E52" s="6">
        <f t="shared" si="1"/>
        <v>2022</v>
      </c>
    </row>
    <row r="53" spans="1:5" x14ac:dyDescent="0.35">
      <c r="A53" s="4" t="s">
        <v>54</v>
      </c>
      <c r="B53" s="4">
        <v>2022</v>
      </c>
      <c r="C53" s="4">
        <v>2</v>
      </c>
      <c r="D53" s="5">
        <v>116820</v>
      </c>
      <c r="E53" s="6">
        <f t="shared" si="1"/>
        <v>2022</v>
      </c>
    </row>
    <row r="54" spans="1:5" x14ac:dyDescent="0.35">
      <c r="A54" s="4" t="s">
        <v>55</v>
      </c>
      <c r="B54" s="4">
        <v>2022</v>
      </c>
      <c r="C54" s="4">
        <v>3</v>
      </c>
      <c r="D54" s="5">
        <v>137360</v>
      </c>
      <c r="E54" s="6">
        <f t="shared" si="1"/>
        <v>2023</v>
      </c>
    </row>
    <row r="55" spans="1:5" x14ac:dyDescent="0.35">
      <c r="A55" s="4" t="s">
        <v>56</v>
      </c>
      <c r="B55" s="4">
        <v>2022</v>
      </c>
      <c r="C55" s="4">
        <v>4</v>
      </c>
      <c r="D55" s="5">
        <v>115157.42</v>
      </c>
      <c r="E55" s="6">
        <f t="shared" si="1"/>
        <v>2023</v>
      </c>
    </row>
    <row r="56" spans="1:5" x14ac:dyDescent="0.35">
      <c r="A56" s="4" t="s">
        <v>57</v>
      </c>
      <c r="B56" s="4">
        <v>2023</v>
      </c>
      <c r="C56" s="4">
        <v>1</v>
      </c>
      <c r="D56" s="5">
        <v>108740</v>
      </c>
      <c r="E56" s="6">
        <f t="shared" si="1"/>
        <v>2023</v>
      </c>
    </row>
    <row r="57" spans="1:5" x14ac:dyDescent="0.35">
      <c r="A57" s="4" t="s">
        <v>58</v>
      </c>
      <c r="B57" s="4">
        <v>2023</v>
      </c>
      <c r="C57" s="4">
        <v>2</v>
      </c>
      <c r="D57" s="5">
        <v>127280</v>
      </c>
      <c r="E57" s="6">
        <f t="shared" si="1"/>
        <v>2023</v>
      </c>
    </row>
    <row r="58" spans="1:5" x14ac:dyDescent="0.35">
      <c r="A58" s="4" t="s">
        <v>59</v>
      </c>
      <c r="B58" s="4">
        <v>2023</v>
      </c>
      <c r="C58" s="4">
        <v>3</v>
      </c>
      <c r="D58" s="5">
        <v>123880</v>
      </c>
      <c r="E58" s="6">
        <f t="shared" si="1"/>
        <v>2024</v>
      </c>
    </row>
    <row r="59" spans="1:5" x14ac:dyDescent="0.35">
      <c r="A59" s="4" t="s">
        <v>60</v>
      </c>
      <c r="B59" s="4">
        <v>2023</v>
      </c>
      <c r="C59" s="4">
        <v>4</v>
      </c>
      <c r="D59" s="5">
        <v>93420</v>
      </c>
      <c r="E59" s="6">
        <f t="shared" si="1"/>
        <v>2024</v>
      </c>
    </row>
    <row r="60" spans="1:5" x14ac:dyDescent="0.35">
      <c r="A60" s="4" t="s">
        <v>61</v>
      </c>
      <c r="B60" s="4">
        <v>2024</v>
      </c>
      <c r="C60" s="4">
        <v>1</v>
      </c>
      <c r="D60" s="5">
        <v>86100</v>
      </c>
      <c r="E60" s="6">
        <f t="shared" si="1"/>
        <v>2024</v>
      </c>
    </row>
    <row r="61" spans="1:5" x14ac:dyDescent="0.35">
      <c r="A61" s="4" t="s">
        <v>62</v>
      </c>
      <c r="B61" s="4">
        <v>2024</v>
      </c>
      <c r="C61" s="4">
        <v>2</v>
      </c>
      <c r="D61" s="5">
        <v>95660</v>
      </c>
      <c r="E61" s="6">
        <f t="shared" si="1"/>
        <v>2024</v>
      </c>
    </row>
    <row r="62" spans="1:5" x14ac:dyDescent="0.35">
      <c r="A62" s="4" t="s">
        <v>63</v>
      </c>
      <c r="B62" s="4">
        <v>2024</v>
      </c>
      <c r="C62" s="4">
        <v>3</v>
      </c>
      <c r="D62" s="5">
        <v>106420</v>
      </c>
      <c r="E62" s="6">
        <f t="shared" si="1"/>
        <v>2025</v>
      </c>
    </row>
    <row r="63" spans="1:5" x14ac:dyDescent="0.35">
      <c r="A63" s="4" t="s">
        <v>64</v>
      </c>
      <c r="B63" s="4">
        <v>2024</v>
      </c>
      <c r="C63" s="4">
        <v>4</v>
      </c>
      <c r="D63" s="5">
        <v>88741.26</v>
      </c>
      <c r="E63" s="6">
        <f t="shared" si="1"/>
        <v>2025</v>
      </c>
    </row>
    <row r="64" spans="1:5" x14ac:dyDescent="0.35">
      <c r="A64" s="4" t="s">
        <v>65</v>
      </c>
      <c r="B64" s="4">
        <v>2025</v>
      </c>
      <c r="C64" s="4">
        <v>1</v>
      </c>
      <c r="D64" s="5">
        <v>89700</v>
      </c>
      <c r="E64" s="6">
        <f t="shared" si="1"/>
        <v>2025</v>
      </c>
    </row>
    <row r="65" spans="1:5" x14ac:dyDescent="0.35">
      <c r="A65" s="4" t="s">
        <v>66</v>
      </c>
      <c r="B65" s="4">
        <v>2025</v>
      </c>
      <c r="C65" s="4">
        <v>2</v>
      </c>
      <c r="D65" s="5">
        <v>86960</v>
      </c>
      <c r="E65" s="6">
        <f t="shared" si="1"/>
        <v>2025</v>
      </c>
    </row>
    <row r="66" spans="1:5" x14ac:dyDescent="0.35">
      <c r="A66" s="4" t="s">
        <v>67</v>
      </c>
      <c r="B66" s="4">
        <v>2025</v>
      </c>
      <c r="C66" s="4">
        <v>3</v>
      </c>
      <c r="D66" s="5">
        <v>105400</v>
      </c>
      <c r="E66" s="6">
        <f t="shared" si="1"/>
        <v>2026</v>
      </c>
    </row>
    <row r="67" spans="1:5" x14ac:dyDescent="0.35">
      <c r="A67" s="4" t="s">
        <v>68</v>
      </c>
      <c r="B67" s="4">
        <v>2025</v>
      </c>
      <c r="C67" s="4">
        <v>4</v>
      </c>
      <c r="D67" s="5">
        <v>88778.9</v>
      </c>
      <c r="E67" s="6">
        <f t="shared" si="1"/>
        <v>2026</v>
      </c>
    </row>
    <row r="68" spans="1:5" x14ac:dyDescent="0.35">
      <c r="A68" s="4" t="s">
        <v>69</v>
      </c>
      <c r="B68" s="4">
        <v>2026</v>
      </c>
      <c r="C68" s="4">
        <v>1</v>
      </c>
      <c r="D68" s="5">
        <v>87523.7</v>
      </c>
      <c r="E68" s="6">
        <f t="shared" si="1"/>
        <v>2026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7"/>
  <sheetViews>
    <sheetView zoomScale="80" zoomScaleNormal="80" workbookViewId="0">
      <selection activeCell="F9" sqref="F9"/>
    </sheetView>
  </sheetViews>
  <sheetFormatPr defaultColWidth="8.7265625" defaultRowHeight="14.5" x14ac:dyDescent="0.35"/>
  <cols>
    <col min="1" max="1" width="22" customWidth="1"/>
    <col min="2" max="2" width="20.81640625" bestFit="1" customWidth="1"/>
    <col min="3" max="3" width="12" customWidth="1"/>
  </cols>
  <sheetData>
    <row r="1" spans="1:3" ht="16.5" x14ac:dyDescent="0.35">
      <c r="A1" s="1" t="s">
        <v>70</v>
      </c>
    </row>
    <row r="2" spans="1:3" x14ac:dyDescent="0.35">
      <c r="A2" s="2"/>
    </row>
    <row r="4" spans="1:3" x14ac:dyDescent="0.35">
      <c r="A4" s="7" t="s">
        <v>2</v>
      </c>
      <c r="B4" s="7" t="s">
        <v>4</v>
      </c>
      <c r="C4" s="7" t="s">
        <v>71</v>
      </c>
    </row>
    <row r="5" spans="1:3" x14ac:dyDescent="0.35">
      <c r="A5" s="8">
        <v>2011</v>
      </c>
      <c r="B5" s="9">
        <f>SUMIFS(GAA_Quarterly!$D$5:$D$68,GAA_Quarterly!$B$5:$B$68,A5)</f>
        <v>432240</v>
      </c>
    </row>
    <row r="6" spans="1:3" x14ac:dyDescent="0.35">
      <c r="A6" s="8">
        <v>2012</v>
      </c>
      <c r="B6" s="9">
        <f>SUMIFS(GAA_Quarterly!$D$5:$D$68,GAA_Quarterly!$B$5:$B$68,A6)</f>
        <v>463700</v>
      </c>
      <c r="C6" s="10">
        <f t="shared" ref="C6:C19" si="0">B6/B5-1</f>
        <v>7.2783638719229993E-2</v>
      </c>
    </row>
    <row r="7" spans="1:3" x14ac:dyDescent="0.35">
      <c r="A7" s="8">
        <v>2013</v>
      </c>
      <c r="B7" s="9">
        <f>SUMIFS(GAA_Quarterly!$D$5:$D$68,GAA_Quarterly!$B$5:$B$68,A7)</f>
        <v>427907.66000000003</v>
      </c>
      <c r="C7" s="10">
        <f t="shared" si="0"/>
        <v>-7.7188570196247475E-2</v>
      </c>
    </row>
    <row r="8" spans="1:3" x14ac:dyDescent="0.35">
      <c r="A8" s="8">
        <v>2014</v>
      </c>
      <c r="B8" s="9">
        <f>SUMIFS(GAA_Quarterly!$D$5:$D$68,GAA_Quarterly!$B$5:$B$68,A8)</f>
        <v>392509.28</v>
      </c>
      <c r="C8" s="10">
        <f t="shared" si="0"/>
        <v>-8.272434291080466E-2</v>
      </c>
    </row>
    <row r="9" spans="1:3" x14ac:dyDescent="0.35">
      <c r="A9" s="8">
        <v>2015</v>
      </c>
      <c r="B9" s="9">
        <f>SUMIFS(GAA_Quarterly!$D$5:$D$68,GAA_Quarterly!$B$5:$B$68,A9)</f>
        <v>366380</v>
      </c>
      <c r="C9" s="10">
        <f t="shared" si="0"/>
        <v>-6.6569840081233345E-2</v>
      </c>
    </row>
    <row r="10" spans="1:3" x14ac:dyDescent="0.35">
      <c r="A10" s="8">
        <v>2016</v>
      </c>
      <c r="B10" s="9">
        <f>SUMIFS(GAA_Quarterly!$D$5:$D$68,GAA_Quarterly!$B$5:$B$68,A10)</f>
        <v>363120</v>
      </c>
      <c r="C10" s="10">
        <f t="shared" si="0"/>
        <v>-8.8978656040177295E-3</v>
      </c>
    </row>
    <row r="11" spans="1:3" x14ac:dyDescent="0.35">
      <c r="A11" s="8">
        <v>2017</v>
      </c>
      <c r="B11" s="9">
        <f>SUMIFS(GAA_Quarterly!$D$5:$D$68,GAA_Quarterly!$B$5:$B$68,A11)</f>
        <v>375440</v>
      </c>
      <c r="C11" s="10">
        <f t="shared" si="0"/>
        <v>3.3928178012778254E-2</v>
      </c>
    </row>
    <row r="12" spans="1:3" x14ac:dyDescent="0.35">
      <c r="A12" s="8">
        <v>2018</v>
      </c>
      <c r="B12" s="9">
        <f>SUMIFS(GAA_Quarterly!$D$5:$D$68,GAA_Quarterly!$B$5:$B$68,A12)</f>
        <v>466900</v>
      </c>
      <c r="C12" s="10">
        <f t="shared" si="0"/>
        <v>0.2436075005327083</v>
      </c>
    </row>
    <row r="13" spans="1:3" x14ac:dyDescent="0.35">
      <c r="A13" s="8">
        <v>2019</v>
      </c>
      <c r="B13" s="9">
        <f>SUMIFS(GAA_Quarterly!$D$5:$D$68,GAA_Quarterly!$B$5:$B$68,A13)</f>
        <v>411740</v>
      </c>
      <c r="C13" s="10">
        <f t="shared" si="0"/>
        <v>-0.11814092953523236</v>
      </c>
    </row>
    <row r="14" spans="1:3" x14ac:dyDescent="0.35">
      <c r="A14" s="8">
        <v>2020</v>
      </c>
      <c r="B14" s="9">
        <f>SUMIFS(GAA_Quarterly!$D$5:$D$68,GAA_Quarterly!$B$5:$B$68,A14)</f>
        <v>459660</v>
      </c>
      <c r="C14" s="10">
        <f t="shared" si="0"/>
        <v>0.11638412590469716</v>
      </c>
    </row>
    <row r="15" spans="1:3" x14ac:dyDescent="0.35">
      <c r="A15" s="8">
        <v>2021</v>
      </c>
      <c r="B15" s="9">
        <f>SUMIFS(GAA_Quarterly!$D$5:$D$68,GAA_Quarterly!$B$5:$B$68,A15)</f>
        <v>471346.08</v>
      </c>
      <c r="C15" s="10">
        <f t="shared" si="0"/>
        <v>2.5423312883435578E-2</v>
      </c>
    </row>
    <row r="16" spans="1:3" x14ac:dyDescent="0.35">
      <c r="A16" s="8">
        <v>2022</v>
      </c>
      <c r="B16" s="9">
        <f>SUMIFS(GAA_Quarterly!$D$5:$D$68,GAA_Quarterly!$B$5:$B$68,A16)</f>
        <v>487277.42</v>
      </c>
      <c r="C16" s="10">
        <f t="shared" si="0"/>
        <v>3.3799665842134452E-2</v>
      </c>
    </row>
    <row r="17" spans="1:3" x14ac:dyDescent="0.35">
      <c r="A17" s="8">
        <v>2023</v>
      </c>
      <c r="B17" s="9">
        <f>SUMIFS(GAA_Quarterly!$D$5:$D$68,GAA_Quarterly!$B$5:$B$68,A17)</f>
        <v>453320</v>
      </c>
      <c r="C17" s="10">
        <f t="shared" si="0"/>
        <v>-6.968806393696636E-2</v>
      </c>
    </row>
    <row r="18" spans="1:3" x14ac:dyDescent="0.35">
      <c r="A18" s="8">
        <v>2024</v>
      </c>
      <c r="B18" s="9">
        <f>SUMIFS(GAA_Quarterly!$D$5:$D$68,GAA_Quarterly!$B$5:$B$68,A18)</f>
        <v>376921.26</v>
      </c>
      <c r="C18" s="10">
        <f t="shared" si="0"/>
        <v>-0.16853158916438715</v>
      </c>
    </row>
    <row r="19" spans="1:3" x14ac:dyDescent="0.35">
      <c r="A19" s="8">
        <v>2025</v>
      </c>
      <c r="B19" s="9">
        <f>SUMIFS(GAA_Quarterly!$D$5:$D$68,GAA_Quarterly!$B$5:$B$68,A19)</f>
        <v>370838.9</v>
      </c>
      <c r="C19" s="10">
        <f t="shared" si="0"/>
        <v>-1.6136951256079279E-2</v>
      </c>
    </row>
    <row r="21" spans="1:3" x14ac:dyDescent="0.35">
      <c r="A21" s="11" t="s">
        <v>72</v>
      </c>
    </row>
    <row r="22" spans="1:3" x14ac:dyDescent="0.35">
      <c r="A22" s="7" t="s">
        <v>73</v>
      </c>
      <c r="B22" s="7" t="s">
        <v>4</v>
      </c>
      <c r="C22" s="7" t="s">
        <v>71</v>
      </c>
    </row>
    <row r="23" spans="1:3" x14ac:dyDescent="0.35">
      <c r="A23" s="6" t="s">
        <v>74</v>
      </c>
      <c r="B23" s="9">
        <f>SUMIFS(GAA_Quarterly!$D$5:$D$68,GAA_Quarterly!$E$5:$E$68,2021)</f>
        <v>448640</v>
      </c>
    </row>
    <row r="24" spans="1:3" x14ac:dyDescent="0.35">
      <c r="A24" s="6" t="s">
        <v>75</v>
      </c>
      <c r="B24" s="9">
        <f>SUMIFS(GAA_Quarterly!$D$5:$D$68,GAA_Quarterly!$E$5:$E$68,2022)</f>
        <v>492906.08</v>
      </c>
      <c r="C24" s="10">
        <f>B24/B23-1</f>
        <v>9.8667261055634947E-2</v>
      </c>
    </row>
    <row r="25" spans="1:3" x14ac:dyDescent="0.35">
      <c r="A25" s="6" t="s">
        <v>76</v>
      </c>
      <c r="B25" s="9">
        <f>SUMIFS(GAA_Quarterly!$D$5:$D$68,GAA_Quarterly!$E$5:$E$68,2023)</f>
        <v>488537.42</v>
      </c>
      <c r="C25" s="10">
        <f>B25/B24-1</f>
        <v>-8.8630677876808672E-3</v>
      </c>
    </row>
    <row r="26" spans="1:3" x14ac:dyDescent="0.35">
      <c r="A26" s="6" t="s">
        <v>77</v>
      </c>
      <c r="B26" s="9">
        <f>SUMIFS(GAA_Quarterly!$D$5:$D$68,GAA_Quarterly!$E$5:$E$68,2024)</f>
        <v>399060</v>
      </c>
      <c r="C26" s="10">
        <f>B26/B25-1</f>
        <v>-0.18315366712339043</v>
      </c>
    </row>
    <row r="27" spans="1:3" x14ac:dyDescent="0.35">
      <c r="A27" s="6" t="s">
        <v>78</v>
      </c>
      <c r="B27" s="9">
        <f>SUMIFS(GAA_Quarterly!$D$5:$D$68,GAA_Quarterly!$E$5:$E$68,2025)</f>
        <v>371821.26</v>
      </c>
      <c r="C27" s="10">
        <f>B27/B26-1</f>
        <v>-6.8257254548188206E-2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6"/>
  <sheetViews>
    <sheetView zoomScale="80" zoomScaleNormal="80" workbookViewId="0">
      <selection activeCell="F24" sqref="F24"/>
    </sheetView>
  </sheetViews>
  <sheetFormatPr defaultColWidth="8.7265625" defaultRowHeight="14.5" x14ac:dyDescent="0.35"/>
  <cols>
    <col min="1" max="1" width="71.453125" customWidth="1"/>
    <col min="2" max="5" width="11.7265625" bestFit="1" customWidth="1"/>
    <col min="6" max="6" width="18" bestFit="1" customWidth="1"/>
    <col min="7" max="7" width="17.7265625" bestFit="1" customWidth="1"/>
  </cols>
  <sheetData>
    <row r="1" spans="1:7" ht="16.5" x14ac:dyDescent="0.35">
      <c r="A1" s="1" t="s">
        <v>79</v>
      </c>
    </row>
    <row r="2" spans="1:7" x14ac:dyDescent="0.35">
      <c r="A2" s="12"/>
    </row>
    <row r="4" spans="1:7" x14ac:dyDescent="0.35">
      <c r="A4" s="11" t="s">
        <v>90</v>
      </c>
    </row>
    <row r="5" spans="1:7" x14ac:dyDescent="0.35">
      <c r="A5" s="3" t="s">
        <v>80</v>
      </c>
      <c r="B5" s="3" t="s">
        <v>74</v>
      </c>
      <c r="C5" s="3" t="s">
        <v>75</v>
      </c>
      <c r="D5" s="3" t="s">
        <v>76</v>
      </c>
      <c r="E5" s="3" t="s">
        <v>77</v>
      </c>
      <c r="F5" s="3" t="s">
        <v>78</v>
      </c>
      <c r="G5" s="3" t="s">
        <v>81</v>
      </c>
    </row>
    <row r="6" spans="1:7" x14ac:dyDescent="0.35">
      <c r="A6" s="6" t="s">
        <v>82</v>
      </c>
      <c r="B6" s="5">
        <v>474000</v>
      </c>
      <c r="C6" s="5">
        <v>435000</v>
      </c>
      <c r="D6" s="5">
        <v>482000</v>
      </c>
      <c r="E6" s="5">
        <v>501000</v>
      </c>
      <c r="F6" s="5">
        <v>542000</v>
      </c>
      <c r="G6" s="10">
        <f>F6/B6-1</f>
        <v>0.14345991561181437</v>
      </c>
    </row>
    <row r="7" spans="1:7" x14ac:dyDescent="0.35">
      <c r="A7" s="6" t="s">
        <v>83</v>
      </c>
      <c r="B7" s="5">
        <v>703000</v>
      </c>
      <c r="C7" s="5">
        <v>653000</v>
      </c>
      <c r="D7" s="5">
        <v>710000</v>
      </c>
      <c r="E7" s="5">
        <v>747000</v>
      </c>
      <c r="F7" s="5">
        <v>759000</v>
      </c>
      <c r="G7" s="10">
        <f>F7/B7-1</f>
        <v>7.9658605974395558E-2</v>
      </c>
    </row>
    <row r="8" spans="1:7" x14ac:dyDescent="0.35">
      <c r="A8" s="6" t="s">
        <v>84</v>
      </c>
      <c r="B8" s="9">
        <f>Annual!B23</f>
        <v>448640</v>
      </c>
      <c r="C8" s="9">
        <f>Annual!B24</f>
        <v>492906.08</v>
      </c>
      <c r="D8" s="9">
        <f>Annual!B25</f>
        <v>488537.42</v>
      </c>
      <c r="E8" s="9">
        <f>Annual!B26</f>
        <v>399060</v>
      </c>
      <c r="F8" s="9">
        <f>Annual!B27</f>
        <v>371821.26</v>
      </c>
      <c r="G8" s="10">
        <f>F8/B8-1</f>
        <v>-0.17122579350927247</v>
      </c>
    </row>
    <row r="11" spans="1:7" x14ac:dyDescent="0.35">
      <c r="A11" s="11" t="s">
        <v>91</v>
      </c>
    </row>
    <row r="12" spans="1:7" x14ac:dyDescent="0.35">
      <c r="A12" s="3" t="s">
        <v>80</v>
      </c>
      <c r="B12" s="3" t="s">
        <v>85</v>
      </c>
      <c r="C12" s="3" t="s">
        <v>86</v>
      </c>
      <c r="D12" s="3" t="s">
        <v>87</v>
      </c>
      <c r="E12" s="3" t="s">
        <v>88</v>
      </c>
      <c r="F12" s="3" t="s">
        <v>92</v>
      </c>
    </row>
    <row r="13" spans="1:7" x14ac:dyDescent="0.35">
      <c r="A13" s="6" t="s">
        <v>89</v>
      </c>
      <c r="B13" s="5">
        <v>790000</v>
      </c>
      <c r="C13" s="5">
        <v>744000</v>
      </c>
      <c r="D13" s="5">
        <v>757000</v>
      </c>
      <c r="E13" s="5">
        <v>659000</v>
      </c>
      <c r="F13" s="10">
        <f>E13/C13-1</f>
        <v>-0.114247311827957</v>
      </c>
    </row>
    <row r="14" spans="1:7" x14ac:dyDescent="0.35">
      <c r="A14" s="6" t="s">
        <v>84</v>
      </c>
      <c r="B14" s="9">
        <f>Annual!B15</f>
        <v>471346.08</v>
      </c>
      <c r="C14" s="9">
        <f>Annual!B16</f>
        <v>487277.42</v>
      </c>
      <c r="D14" s="9">
        <f>Annual!B17</f>
        <v>453320</v>
      </c>
      <c r="E14" s="9">
        <f>Annual!B18</f>
        <v>376921.26</v>
      </c>
      <c r="F14" s="10">
        <f>E14/C14-1</f>
        <v>-0.22647501294026717</v>
      </c>
    </row>
    <row r="16" spans="1:7" x14ac:dyDescent="0.35">
      <c r="A16" s="2"/>
    </row>
  </sheetData>
  <pageMargins left="0.75" right="0.75" top="1" bottom="1" header="0.511811023622047" footer="0.511811023622047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0f84bba906045b4af568ee102a52dcb xmlns="84a291b7-ff80-4fec-be10-c7930c11c76d">
      <Terms xmlns="http://schemas.microsoft.com/office/infopath/2007/PartnerControls">
        <TermInfo xmlns="http://schemas.microsoft.com/office/infopath/2007/PartnerControls">
          <TermName xmlns="http://schemas.microsoft.com/office/infopath/2007/PartnerControls">Unclassified</TermName>
          <TermId xmlns="http://schemas.microsoft.com/office/infopath/2007/PartnerControls">3955eeb1-2d18-4582-aeb2-00144ec3aaf5</TermId>
        </TermInfo>
      </Terms>
    </i0f84bba906045b4af568ee102a52dcb>
    <TaxCatchAll xmlns="84a291b7-ff80-4fec-be10-c7930c11c76d">
      <Value>1</Value>
    </TaxCatchAll>
    <lcf76f155ced4ddcb4097134ff3c332f xmlns="24dd48c3-b996-40bb-a15e-8657ae8ff82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45418C5BD8924CBC7EC8DF62A8D933" ma:contentTypeVersion="13" ma:contentTypeDescription="Create a new document." ma:contentTypeScope="" ma:versionID="2b2dc5d1362439a3416ad4d29a50c4f5">
  <xsd:schema xmlns:xsd="http://www.w3.org/2001/XMLSchema" xmlns:xs="http://www.w3.org/2001/XMLSchema" xmlns:p="http://schemas.microsoft.com/office/2006/metadata/properties" xmlns:ns2="84a291b7-ff80-4fec-be10-c7930c11c76d" xmlns:ns3="24dd48c3-b996-40bb-a15e-8657ae8ff822" targetNamespace="http://schemas.microsoft.com/office/2006/metadata/properties" ma:root="true" ma:fieldsID="9f99d742524a5a67add9fe679c1b2878" ns2:_="" ns3:_="">
    <xsd:import namespace="84a291b7-ff80-4fec-be10-c7930c11c76d"/>
    <xsd:import namespace="24dd48c3-b996-40bb-a15e-8657ae8ff822"/>
    <xsd:element name="properties">
      <xsd:complexType>
        <xsd:sequence>
          <xsd:element name="documentManagement">
            <xsd:complexType>
              <xsd:all>
                <xsd:element ref="ns2:i0f84bba906045b4af568ee102a52dcb" minOccurs="0"/>
                <xsd:element ref="ns2:TaxCatchAll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a291b7-ff80-4fec-be10-c7930c11c76d" elementFormDefault="qualified">
    <xsd:import namespace="http://schemas.microsoft.com/office/2006/documentManagement/types"/>
    <xsd:import namespace="http://schemas.microsoft.com/office/infopath/2007/PartnerControls"/>
    <xsd:element name="i0f84bba906045b4af568ee102a52dcb" ma:index="9" nillable="true" ma:taxonomy="true" ma:internalName="i0f84bba906045b4af568ee102a52dcb" ma:taxonomyFieldName="RevIMBCS" ma:displayName="Record" ma:indexed="true" ma:default="" ma:fieldId="{20f84bba-9060-45b4-af56-8ee102a52dcb}" ma:sspId="9e7832e3-0c1d-4697-8be2-0d137dca2da6" ma:termSetId="3c672b5e-1100-4960-a8a3-535520ee115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hidden="true" ma:list="{39731004-7d3f-481d-903d-74197f59a9f6}" ma:internalName="TaxCatchAll" ma:showField="CatchAllData" ma:web="84a291b7-ff80-4fec-be10-c7930c11c7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dd48c3-b996-40bb-a15e-8657ae8ff8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9e7832e3-0c1d-4697-8be2-0d137dca2da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73A7CA0-5D79-445B-8FD2-602EC7CD4B03}">
  <ds:schemaRefs>
    <ds:schemaRef ds:uri="http://purl.org/dc/terms/"/>
    <ds:schemaRef ds:uri="http://schemas.openxmlformats.org/package/2006/metadata/core-properties"/>
    <ds:schemaRef ds:uri="http://purl.org/dc/elements/1.1/"/>
    <ds:schemaRef ds:uri="24dd48c3-b996-40bb-a15e-8657ae8ff822"/>
    <ds:schemaRef ds:uri="http://schemas.microsoft.com/office/2006/metadata/properties"/>
    <ds:schemaRef ds:uri="84a291b7-ff80-4fec-be10-c7930c11c76d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0F51F56-EBDD-45D1-AB63-F22BD83B897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59F2073-29B2-4DC2-BC4B-1C38178450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a291b7-ff80-4fec-be10-c7930c11c76d"/>
    <ds:schemaRef ds:uri="24dd48c3-b996-40bb-a15e-8657ae8ff8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GAA_Quarterly</vt:lpstr>
      <vt:lpstr>Annual</vt:lpstr>
      <vt:lpstr>Reconciliation</vt:lpstr>
    </vt:vector>
  </TitlesOfParts>
  <Company>Australian Steel Institute (ASI)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Submission 75 - Attachment 3: GAA data and analysis - Australian Steel Institute (ASI) - Fabricated structural steel safeguards - Public inquiry</dc:title>
  <dc:subject/>
  <dc:creator>Australian Steel Institute (ASI)</dc:creator>
  <dc:description/>
  <cp:lastModifiedBy>Chris Alston</cp:lastModifiedBy>
  <cp:revision>0</cp:revision>
  <dcterms:created xsi:type="dcterms:W3CDTF">2026-09-21T01:04:49Z</dcterms:created>
  <dcterms:modified xsi:type="dcterms:W3CDTF">2026-10-08T00:35:39Z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0x0101006845418C5BD8924CBC7EC8DF62A8D933</vt:lpwstr>
  </property>
  <property fmtid="{D5CDD505-2E9C-101B-9397-08002B2CF9AE}" pid="3" name="RevIMBCS">
    <vt:lpwstr>1;#Unclassified|3955eeb1-2d18-4582-aeb2-00144ec3aaf5</vt:lpwstr>
  </property>
  <property fmtid="{D5CDD505-2E9C-101B-9397-08002B2CF9AE}" pid="4" name="Publicationconsent">
    <vt:lpwstr>Public with attribution</vt:lpwstr>
  </property>
  <property fmtid="{D5CDD505-2E9C-101B-9397-08002B2CF9AE}" pid="5" name="Published">
    <vt:bool>false</vt:bool>
  </property>
  <property fmtid="{D5CDD505-2E9C-101B-9397-08002B2CF9AE}" pid="6" name="Publishfile?">
    <vt:lpwstr>Publish with attribution</vt:lpwstr>
  </property>
  <property fmtid="{D5CDD505-2E9C-101B-9397-08002B2CF9AE}" pid="7" name="Redactions">
    <vt:lpwstr>No</vt:lpwstr>
  </property>
  <property fmtid="{D5CDD505-2E9C-101B-9397-08002B2CF9AE}" pid="8" name="FileType">
    <vt:lpwstr>Attachment</vt:lpwstr>
  </property>
  <property fmtid="{D5CDD505-2E9C-101B-9397-08002B2CF9AE}" pid="9" name="Comments">
    <vt:lpwstr>NOTE: DO NOT PUBLISH YET, see summary comments</vt:lpwstr>
  </property>
  <property fmtid="{D5CDD505-2E9C-101B-9397-08002B2CF9AE}" pid="10" name="SharePointListItemID">
    <vt:r8>124</vt:r8>
  </property>
  <property fmtid="{D5CDD505-2E9C-101B-9397-08002B2CF9AE}" pid="11" name="Detailsofrequiredredactions">
    <vt:lpwstr>None required</vt:lpwstr>
  </property>
  <property fmtid="{D5CDD505-2E9C-101B-9397-08002B2CF9AE}" pid="12" name="MediaServiceImageTags">
    <vt:lpwstr/>
  </property>
  <property fmtid="{D5CDD505-2E9C-101B-9397-08002B2CF9AE}" pid="13" name="MSIP_Label_c1f2b1ce-4212-46db-a901-dd8453f57141_Enabled">
    <vt:lpwstr>true</vt:lpwstr>
  </property>
  <property fmtid="{D5CDD505-2E9C-101B-9397-08002B2CF9AE}" pid="14" name="MSIP_Label_c1f2b1ce-4212-46db-a901-dd8453f57141_SetDate">
    <vt:lpwstr>2026-10-08T00:33:08Z</vt:lpwstr>
  </property>
  <property fmtid="{D5CDD505-2E9C-101B-9397-08002B2CF9AE}" pid="15" name="MSIP_Label_c1f2b1ce-4212-46db-a901-dd8453f57141_Method">
    <vt:lpwstr>Privileged</vt:lpwstr>
  </property>
  <property fmtid="{D5CDD505-2E9C-101B-9397-08002B2CF9AE}" pid="16" name="MSIP_Label_c1f2b1ce-4212-46db-a901-dd8453f57141_Name">
    <vt:lpwstr>Publish</vt:lpwstr>
  </property>
  <property fmtid="{D5CDD505-2E9C-101B-9397-08002B2CF9AE}" pid="17" name="MSIP_Label_c1f2b1ce-4212-46db-a901-dd8453f57141_SiteId">
    <vt:lpwstr>29f9330b-c0fe-4244-830e-ba9f275d6c34</vt:lpwstr>
  </property>
  <property fmtid="{D5CDD505-2E9C-101B-9397-08002B2CF9AE}" pid="18" name="MSIP_Label_c1f2b1ce-4212-46db-a901-dd8453f57141_ActionId">
    <vt:lpwstr>5edb0469-b7af-46c6-82db-11b51f9fd2f5</vt:lpwstr>
  </property>
  <property fmtid="{D5CDD505-2E9C-101B-9397-08002B2CF9AE}" pid="19" name="MSIP_Label_c1f2b1ce-4212-46db-a901-dd8453f57141_ContentBits">
    <vt:lpwstr>0</vt:lpwstr>
  </property>
  <property fmtid="{D5CDD505-2E9C-101B-9397-08002B2CF9AE}" pid="20" name="MSIP_Label_c1f2b1ce-4212-46db-a901-dd8453f57141_Tag">
    <vt:lpwstr>10, 0, 1, 1</vt:lpwstr>
  </property>
</Properties>
</file>