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5600" windowHeight="7485" firstSheet="1" activeTab="1"/>
  </bookViews>
  <sheets>
    <sheet name="substations - &quot;n-1&quot;" sheetId="6" r:id="rId1"/>
    <sheet name="Figure 3.15" sheetId="5" r:id="rId2"/>
    <sheet name="Substations" sheetId="2" r:id="rId3"/>
  </sheets>
  <calcPr calcId="145621"/>
</workbook>
</file>

<file path=xl/calcChain.xml><?xml version="1.0" encoding="utf-8"?>
<calcChain xmlns="http://schemas.openxmlformats.org/spreadsheetml/2006/main">
  <c r="I41" i="2" l="1"/>
  <c r="I40" i="2"/>
  <c r="D38" i="2" l="1"/>
  <c r="P38" i="2" l="1"/>
  <c r="P39" i="2" s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7" i="2"/>
  <c r="L41" i="2" l="1"/>
  <c r="L42" i="2"/>
  <c r="L43" i="2"/>
  <c r="L44" i="2"/>
  <c r="L45" i="2"/>
  <c r="L40" i="2"/>
  <c r="L46" i="2" s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7" i="2"/>
  <c r="I39" i="2"/>
  <c r="J38" i="2"/>
  <c r="I38" i="2"/>
  <c r="K38" i="2"/>
  <c r="J39" i="2" s="1"/>
  <c r="L38" i="2" l="1"/>
</calcChain>
</file>

<file path=xl/sharedStrings.xml><?xml version="1.0" encoding="utf-8"?>
<sst xmlns="http://schemas.openxmlformats.org/spreadsheetml/2006/main" count="48" uniqueCount="45">
  <si>
    <t>Substation</t>
  </si>
  <si>
    <t>Voltage Ratio</t>
  </si>
  <si>
    <t>Number of Transformers</t>
  </si>
  <si>
    <t>"N-1" Rating</t>
  </si>
  <si>
    <t>"N"  Rating</t>
  </si>
  <si>
    <t>Transformer  Ratings</t>
  </si>
  <si>
    <t>MVA</t>
  </si>
  <si>
    <t>Notes:</t>
  </si>
  <si>
    <t>Substations with a Primary Voltage &gt;=110KV only</t>
  </si>
  <si>
    <t>Transformers ratings should be nominal nameplate at highest continuous rating - i.e with pumps / fans on where applicable</t>
  </si>
  <si>
    <t>* Load at 1500hrs 18/1/2010 - date / time of last Summer network maximum demand (8891 MW).</t>
  </si>
  <si>
    <t>132/</t>
  </si>
  <si>
    <t>Summer Peak Load *</t>
  </si>
  <si>
    <t>Mean</t>
  </si>
  <si>
    <t>Substation 1</t>
  </si>
  <si>
    <t>Substation 2</t>
  </si>
  <si>
    <t>Substation 3</t>
  </si>
  <si>
    <t>Substation 4</t>
  </si>
  <si>
    <t>Substation 5</t>
  </si>
  <si>
    <t>Substation 6</t>
  </si>
  <si>
    <t>Substation 7</t>
  </si>
  <si>
    <t>Substation 8</t>
  </si>
  <si>
    <t>Substation 9</t>
  </si>
  <si>
    <t>Substation 10</t>
  </si>
  <si>
    <t>Substation 11</t>
  </si>
  <si>
    <t>Substation 12</t>
  </si>
  <si>
    <t>Substation 13</t>
  </si>
  <si>
    <t>Substation 14</t>
  </si>
  <si>
    <t>Substation 15</t>
  </si>
  <si>
    <t>Substation 16</t>
  </si>
  <si>
    <t>Substation 17</t>
  </si>
  <si>
    <t>Substation 18</t>
  </si>
  <si>
    <t>Substation 19</t>
  </si>
  <si>
    <t>Substation 20</t>
  </si>
  <si>
    <t>Substation 21</t>
  </si>
  <si>
    <t>Substation 22</t>
  </si>
  <si>
    <t>Substation 23</t>
  </si>
  <si>
    <t>Substation 24</t>
  </si>
  <si>
    <t>Substation 25</t>
  </si>
  <si>
    <t>Substation 26</t>
  </si>
  <si>
    <t>Substation 27</t>
  </si>
  <si>
    <t>Substation 28</t>
  </si>
  <si>
    <t>Substation 29</t>
  </si>
  <si>
    <t>Substation 30</t>
  </si>
  <si>
    <t>Substation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</si>
</sst>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&quot;/&quot;"/>
    <numFmt numFmtId="165" formatCode="&quot;/&quot;#"/>
    <numFmt numFmtId="166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left"/>
    </xf>
    <xf numFmtId="1" fontId="0" fillId="0" borderId="5" xfId="0" applyNumberForma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166" fontId="0" fillId="0" borderId="0" xfId="2" applyNumberFormat="1" applyFont="1"/>
    <xf numFmtId="166" fontId="0" fillId="0" borderId="0" xfId="0" applyNumberFormat="1"/>
    <xf numFmtId="9" fontId="0" fillId="0" borderId="0" xfId="2" applyNumberFormat="1" applyFont="1"/>
    <xf numFmtId="9" fontId="0" fillId="0" borderId="0" xfId="0" applyNumberFormat="1"/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3">
    <cellStyle name="Normal" xfId="0" builtinId="0"/>
    <cellStyle name="Normal 10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Powerlink Shared Network -  Substation "N-1" Utilisation</a:t>
            </a:r>
          </a:p>
          <a:p>
            <a:pPr>
              <a:defRPr/>
            </a:pPr>
            <a:r>
              <a:rPr lang="en-US"/>
              <a:t>2010/11 Summer Peak</a:t>
            </a:r>
            <a:r>
              <a:rPr lang="en-US" baseline="0"/>
              <a:t> Demand </a:t>
            </a:r>
            <a:r>
              <a:rPr lang="en-US"/>
              <a:t> Snapshot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6966256328644E-2"/>
          <c:y val="0.11818393332702784"/>
          <c:w val="0.91544269725890015"/>
          <c:h val="0.743842343427499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26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31"/>
            <c:invertIfNegative val="0"/>
            <c:bubble3D val="0"/>
            <c:spPr>
              <a:solidFill>
                <a:srgbClr val="FF0000"/>
              </a:solidFill>
            </c:spPr>
          </c:dPt>
          <c:cat>
            <c:multiLvlStrRef>
              <c:f>Substations!#REF!</c:f>
            </c:multiLvlStrRef>
          </c:cat>
          <c:val>
            <c:numRef>
              <c:f>Substations!#REF!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16832"/>
        <c:axId val="215779584"/>
      </c:barChart>
      <c:catAx>
        <c:axId val="17181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Substation</a:t>
                </a:r>
              </a:p>
            </c:rich>
          </c:tx>
          <c:overlay val="0"/>
        </c:title>
        <c:majorTickMark val="out"/>
        <c:minorTickMark val="none"/>
        <c:tickLblPos val="nextTo"/>
        <c:crossAx val="215779584"/>
        <c:crosses val="autoZero"/>
        <c:auto val="1"/>
        <c:lblAlgn val="ctr"/>
        <c:lblOffset val="100"/>
        <c:noMultiLvlLbl val="0"/>
      </c:catAx>
      <c:valAx>
        <c:axId val="21577958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400"/>
                  <a:t>Utilisation</a:t>
                </a:r>
              </a:p>
            </c:rich>
          </c:tx>
          <c:layout>
            <c:manualLayout>
              <c:xMode val="edge"/>
              <c:yMode val="edge"/>
              <c:x val="3.5477581756916031E-2"/>
              <c:y val="5.3102053689156284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1816832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200" b="1"/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Powerlink Shared Network - Substation  "N" Utilisation</a:t>
            </a:r>
          </a:p>
          <a:p>
            <a:pPr>
              <a:defRPr sz="1800"/>
            </a:pPr>
            <a:r>
              <a:rPr lang="en-US" sz="1800"/>
              <a:t>2010/11 Summer Peak</a:t>
            </a:r>
            <a:r>
              <a:rPr lang="en-US" sz="1800" baseline="0"/>
              <a:t> Demand </a:t>
            </a:r>
            <a:r>
              <a:rPr lang="en-US" sz="1800"/>
              <a:t> Snapshot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6966256328644E-2"/>
          <c:y val="0.11818393332702784"/>
          <c:w val="0.91544269725890015"/>
          <c:h val="0.743842343427499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31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Substations!$O$7:$O$38</c:f>
              <c:strCach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Mean</c:v>
                </c:pt>
              </c:strCache>
            </c:strRef>
          </c:cat>
          <c:val>
            <c:numRef>
              <c:f>Substations!$P$7:$P$38</c:f>
              <c:numCache>
                <c:formatCode>0%</c:formatCode>
                <c:ptCount val="32"/>
                <c:pt idx="0">
                  <c:v>6.933333333333333E-2</c:v>
                </c:pt>
                <c:pt idx="1">
                  <c:v>0.108</c:v>
                </c:pt>
                <c:pt idx="2">
                  <c:v>0.12</c:v>
                </c:pt>
                <c:pt idx="3">
                  <c:v>0.12769230769230769</c:v>
                </c:pt>
                <c:pt idx="4">
                  <c:v>0.14749999999999999</c:v>
                </c:pt>
                <c:pt idx="5">
                  <c:v>0.15466666666666667</c:v>
                </c:pt>
                <c:pt idx="6">
                  <c:v>0.15555555555555556</c:v>
                </c:pt>
                <c:pt idx="7">
                  <c:v>0.16857142857142857</c:v>
                </c:pt>
                <c:pt idx="8">
                  <c:v>0.19555555555555557</c:v>
                </c:pt>
                <c:pt idx="9">
                  <c:v>0.25466666666666665</c:v>
                </c:pt>
                <c:pt idx="10">
                  <c:v>0.28000000000000003</c:v>
                </c:pt>
                <c:pt idx="11">
                  <c:v>0.29066666666666668</c:v>
                </c:pt>
                <c:pt idx="12">
                  <c:v>0.29230769230769232</c:v>
                </c:pt>
                <c:pt idx="13">
                  <c:v>0.3</c:v>
                </c:pt>
                <c:pt idx="14">
                  <c:v>0.34888888888888892</c:v>
                </c:pt>
                <c:pt idx="15">
                  <c:v>0.38058252427184464</c:v>
                </c:pt>
                <c:pt idx="16">
                  <c:v>0.39633333333333332</c:v>
                </c:pt>
                <c:pt idx="17">
                  <c:v>0.40500000000000003</c:v>
                </c:pt>
                <c:pt idx="18">
                  <c:v>0.42480000000000001</c:v>
                </c:pt>
                <c:pt idx="19">
                  <c:v>0.45733333333333331</c:v>
                </c:pt>
                <c:pt idx="20">
                  <c:v>0.48959999999999998</c:v>
                </c:pt>
                <c:pt idx="21">
                  <c:v>0.496</c:v>
                </c:pt>
                <c:pt idx="22">
                  <c:v>0.5013333333333333</c:v>
                </c:pt>
                <c:pt idx="23">
                  <c:v>0.51733333333333331</c:v>
                </c:pt>
                <c:pt idx="24">
                  <c:v>0.52</c:v>
                </c:pt>
                <c:pt idx="25">
                  <c:v>0.56133333333333335</c:v>
                </c:pt>
                <c:pt idx="26">
                  <c:v>0.56933333333333336</c:v>
                </c:pt>
                <c:pt idx="27">
                  <c:v>0.57999999999999996</c:v>
                </c:pt>
                <c:pt idx="28">
                  <c:v>0.58399999999999996</c:v>
                </c:pt>
                <c:pt idx="29">
                  <c:v>0.59599999999999997</c:v>
                </c:pt>
                <c:pt idx="30">
                  <c:v>0.63200000000000001</c:v>
                </c:pt>
                <c:pt idx="31">
                  <c:v>0.35885120277989047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481600"/>
        <c:axId val="217483520"/>
      </c:barChart>
      <c:catAx>
        <c:axId val="217481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Substation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7483520"/>
        <c:crosses val="autoZero"/>
        <c:auto val="1"/>
        <c:lblAlgn val="ctr"/>
        <c:lblOffset val="100"/>
        <c:noMultiLvlLbl val="0"/>
      </c:catAx>
      <c:valAx>
        <c:axId val="2174835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400"/>
                  <a:t>Utilisation</a:t>
                </a:r>
              </a:p>
            </c:rich>
          </c:tx>
          <c:layout>
            <c:manualLayout>
              <c:xMode val="edge"/>
              <c:yMode val="edge"/>
              <c:x val="3.5477581756916031E-2"/>
              <c:y val="5.3102053689156284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crossAx val="217481600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txPr>
    <a:bodyPr/>
    <a:lstStyle/>
    <a:p>
      <a:pPr>
        <a:defRPr sz="1200" b="1"/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20893" cy="60687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0.07602</cdr:x>
      <cdr:y>0.3296</cdr:y>
    </cdr:from>
    <cdr:to>
      <cdr:x>0.99854</cdr:x>
      <cdr:y>0.33184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707571" y="2000250"/>
          <a:ext cx="8586108" cy="1360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0.07445</cdr:x>
      <cdr:y>0.49327</cdr:y>
    </cdr:from>
    <cdr:to>
      <cdr:x>0.9781</cdr:x>
      <cdr:y>0.49552</cdr:y>
    </cdr:to>
    <cdr:cxnSp macro="">
      <cdr:nvCxnSpPr>
        <cdr:cNvPr id="4" name="Straight Connector 3"/>
        <cdr:cNvCxnSpPr/>
      </cdr:nvCxnSpPr>
      <cdr:spPr>
        <a:xfrm xmlns:a="http://schemas.openxmlformats.org/drawingml/2006/main" flipH="1">
          <a:off x="693964" y="2993571"/>
          <a:ext cx="8422823" cy="13608"/>
        </a:xfrm>
        <a:prstGeom xmlns:a="http://schemas.openxmlformats.org/drawingml/2006/main" prst="line">
          <a:avLst/>
        </a:prstGeom>
        <a:ln xmlns:a="http://schemas.openxmlformats.org/drawingml/2006/main" w="476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29910" cy="60822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0.06861</cdr:x>
      <cdr:y>0.47982</cdr:y>
    </cdr:from>
    <cdr:to>
      <cdr:x>0.97372</cdr:x>
      <cdr:y>0.48206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>
          <a:off x="639536" y="2911929"/>
          <a:ext cx="8436428" cy="13607"/>
        </a:xfrm>
        <a:prstGeom xmlns:a="http://schemas.openxmlformats.org/drawingml/2006/main" prst="line">
          <a:avLst/>
        </a:prstGeom>
        <a:ln xmlns:a="http://schemas.openxmlformats.org/drawingml/2006/main" w="476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workbookViewId="0">
      <selection activeCell="A42" sqref="A42"/>
    </sheetView>
  </sheetViews>
  <sheetFormatPr defaultRowHeight="15" x14ac:dyDescent="0.25"/>
  <cols>
    <col min="1" max="1" width="19.5703125" style="1" customWidth="1"/>
    <col min="2" max="2" width="7.28515625" style="10" customWidth="1"/>
    <col min="3" max="3" width="8" style="4" customWidth="1"/>
    <col min="4" max="4" width="15" style="1" customWidth="1"/>
    <col min="5" max="5" width="6.85546875" style="1" customWidth="1"/>
    <col min="6" max="6" width="6.28515625" style="1" customWidth="1"/>
    <col min="7" max="7" width="5.85546875" style="1" customWidth="1"/>
    <col min="8" max="8" width="6" style="1" customWidth="1"/>
    <col min="9" max="11" width="19.5703125" style="1" customWidth="1"/>
    <col min="12" max="12" width="17.28515625" customWidth="1"/>
    <col min="13" max="13" width="16.5703125" bestFit="1" customWidth="1"/>
  </cols>
  <sheetData>
    <row r="1" spans="1:16" x14ac:dyDescent="0.25">
      <c r="A1" s="4" t="s">
        <v>7</v>
      </c>
    </row>
    <row r="2" spans="1:16" x14ac:dyDescent="0.25">
      <c r="A2" s="4" t="s">
        <v>8</v>
      </c>
    </row>
    <row r="3" spans="1:16" x14ac:dyDescent="0.25">
      <c r="A3" s="4" t="s">
        <v>9</v>
      </c>
    </row>
    <row r="5" spans="1:16" ht="105" x14ac:dyDescent="0.25">
      <c r="A5" s="25" t="s">
        <v>0</v>
      </c>
      <c r="B5" s="21" t="s">
        <v>1</v>
      </c>
      <c r="C5" s="22"/>
      <c r="D5" s="25" t="s">
        <v>2</v>
      </c>
      <c r="E5" s="27" t="s">
        <v>5</v>
      </c>
      <c r="F5" s="28"/>
      <c r="G5" s="28"/>
      <c r="H5" s="29"/>
      <c r="I5" s="2" t="s">
        <v>4</v>
      </c>
      <c r="J5" s="2" t="s">
        <v>3</v>
      </c>
      <c r="K5" s="2" t="s">
        <v>12</v>
      </c>
      <c r="L5" s="15" t="s">
        <v>10</v>
      </c>
    </row>
    <row r="6" spans="1:16" x14ac:dyDescent="0.25">
      <c r="A6" s="26"/>
      <c r="B6" s="23"/>
      <c r="C6" s="24"/>
      <c r="D6" s="26"/>
      <c r="E6" s="27" t="s">
        <v>6</v>
      </c>
      <c r="F6" s="28"/>
      <c r="G6" s="28"/>
      <c r="H6" s="29"/>
      <c r="I6" s="2" t="s">
        <v>6</v>
      </c>
      <c r="J6" s="2" t="s">
        <v>6</v>
      </c>
      <c r="K6" s="2" t="s">
        <v>6</v>
      </c>
    </row>
    <row r="7" spans="1:16" x14ac:dyDescent="0.25">
      <c r="A7" s="3" t="s">
        <v>14</v>
      </c>
      <c r="B7" s="11">
        <v>275</v>
      </c>
      <c r="C7" s="12">
        <v>110</v>
      </c>
      <c r="D7" s="6">
        <v>2</v>
      </c>
      <c r="E7" s="5">
        <v>250</v>
      </c>
      <c r="F7" s="7">
        <v>200</v>
      </c>
      <c r="G7" s="7"/>
      <c r="H7" s="8"/>
      <c r="I7" s="6">
        <v>450</v>
      </c>
      <c r="J7" s="6">
        <v>200</v>
      </c>
      <c r="K7" s="3">
        <v>157</v>
      </c>
      <c r="L7">
        <f>IF(D7=1,"",IF(D7=2,0.5,IF(D7=3,0.67,0.75)))</f>
        <v>0.5</v>
      </c>
      <c r="M7" s="17">
        <f>+K7/I7</f>
        <v>0.34888888888888892</v>
      </c>
      <c r="O7">
        <v>1</v>
      </c>
      <c r="P7" s="19">
        <v>6.933333333333333E-2</v>
      </c>
    </row>
    <row r="8" spans="1:16" x14ac:dyDescent="0.25">
      <c r="A8" s="3" t="s">
        <v>15</v>
      </c>
      <c r="B8" s="11">
        <v>275</v>
      </c>
      <c r="C8" s="12">
        <v>110</v>
      </c>
      <c r="D8" s="6">
        <v>2</v>
      </c>
      <c r="E8" s="5">
        <v>250</v>
      </c>
      <c r="F8" s="7">
        <v>375</v>
      </c>
      <c r="G8" s="7"/>
      <c r="H8" s="8"/>
      <c r="I8" s="6">
        <v>625</v>
      </c>
      <c r="J8" s="6">
        <v>250</v>
      </c>
      <c r="K8" s="3">
        <v>306</v>
      </c>
      <c r="L8">
        <f t="shared" ref="L8:L37" si="0">IF(D8=1,"",IF(D8=2,0.5,IF(D8=3,0.67,0.75)))</f>
        <v>0.5</v>
      </c>
      <c r="M8" s="17">
        <f t="shared" ref="M8:M37" si="1">+K8/I8</f>
        <v>0.48959999999999998</v>
      </c>
      <c r="O8">
        <v>2</v>
      </c>
      <c r="P8" s="19">
        <v>0.108</v>
      </c>
    </row>
    <row r="9" spans="1:16" x14ac:dyDescent="0.25">
      <c r="A9" s="3" t="s">
        <v>16</v>
      </c>
      <c r="B9" s="11">
        <v>275</v>
      </c>
      <c r="C9" s="12">
        <v>110</v>
      </c>
      <c r="D9" s="6">
        <v>3</v>
      </c>
      <c r="E9" s="5">
        <v>375</v>
      </c>
      <c r="F9" s="7">
        <v>375</v>
      </c>
      <c r="G9" s="7">
        <v>375</v>
      </c>
      <c r="H9" s="8"/>
      <c r="I9" s="6">
        <v>1125</v>
      </c>
      <c r="J9" s="6">
        <v>750</v>
      </c>
      <c r="K9" s="3">
        <v>711</v>
      </c>
      <c r="L9">
        <f t="shared" si="0"/>
        <v>0.67</v>
      </c>
      <c r="M9" s="17">
        <f t="shared" si="1"/>
        <v>0.63200000000000001</v>
      </c>
      <c r="O9">
        <v>3</v>
      </c>
      <c r="P9" s="19">
        <v>0.12</v>
      </c>
    </row>
    <row r="10" spans="1:16" x14ac:dyDescent="0.25">
      <c r="A10" s="3" t="s">
        <v>17</v>
      </c>
      <c r="B10" s="11">
        <v>275</v>
      </c>
      <c r="C10" s="12">
        <v>110</v>
      </c>
      <c r="D10" s="6">
        <v>4</v>
      </c>
      <c r="E10" s="5">
        <v>250</v>
      </c>
      <c r="F10" s="7">
        <v>250</v>
      </c>
      <c r="G10" s="7">
        <v>375</v>
      </c>
      <c r="H10" s="8">
        <v>375</v>
      </c>
      <c r="I10" s="6">
        <v>1250</v>
      </c>
      <c r="J10" s="6">
        <v>875</v>
      </c>
      <c r="K10" s="3">
        <v>531</v>
      </c>
      <c r="L10">
        <f t="shared" si="0"/>
        <v>0.75</v>
      </c>
      <c r="M10" s="17">
        <f t="shared" si="1"/>
        <v>0.42480000000000001</v>
      </c>
      <c r="O10">
        <v>4</v>
      </c>
      <c r="P10" s="19">
        <v>0.12769230769230769</v>
      </c>
    </row>
    <row r="11" spans="1:16" x14ac:dyDescent="0.25">
      <c r="A11" s="3" t="s">
        <v>18</v>
      </c>
      <c r="B11" s="11">
        <v>275</v>
      </c>
      <c r="C11" s="12">
        <v>110</v>
      </c>
      <c r="D11" s="6">
        <v>3</v>
      </c>
      <c r="E11" s="5">
        <v>250</v>
      </c>
      <c r="F11" s="7">
        <v>250</v>
      </c>
      <c r="G11" s="7">
        <v>250</v>
      </c>
      <c r="H11" s="8"/>
      <c r="I11" s="6">
        <v>750</v>
      </c>
      <c r="J11" s="6">
        <v>500</v>
      </c>
      <c r="K11" s="3">
        <v>376</v>
      </c>
      <c r="L11">
        <f t="shared" si="0"/>
        <v>0.67</v>
      </c>
      <c r="M11" s="17">
        <f t="shared" si="1"/>
        <v>0.5013333333333333</v>
      </c>
      <c r="O11">
        <v>5</v>
      </c>
      <c r="P11" s="19">
        <v>0.14749999999999999</v>
      </c>
    </row>
    <row r="12" spans="1:16" x14ac:dyDescent="0.25">
      <c r="A12" s="3" t="s">
        <v>19</v>
      </c>
      <c r="B12" s="11">
        <v>275</v>
      </c>
      <c r="C12" s="12">
        <v>132</v>
      </c>
      <c r="D12" s="6">
        <v>3</v>
      </c>
      <c r="E12" s="5">
        <v>120</v>
      </c>
      <c r="F12" s="7">
        <v>120</v>
      </c>
      <c r="G12" s="7">
        <v>275</v>
      </c>
      <c r="H12" s="8"/>
      <c r="I12" s="6">
        <v>515</v>
      </c>
      <c r="J12" s="6">
        <v>240</v>
      </c>
      <c r="K12" s="3">
        <v>196</v>
      </c>
      <c r="L12">
        <f t="shared" si="0"/>
        <v>0.67</v>
      </c>
      <c r="M12" s="17">
        <f t="shared" si="1"/>
        <v>0.38058252427184464</v>
      </c>
      <c r="O12">
        <v>6</v>
      </c>
      <c r="P12" s="19">
        <v>0.15466666666666667</v>
      </c>
    </row>
    <row r="13" spans="1:16" x14ac:dyDescent="0.25">
      <c r="A13" s="3" t="s">
        <v>20</v>
      </c>
      <c r="B13" s="11">
        <v>275</v>
      </c>
      <c r="C13" s="12">
        <v>132</v>
      </c>
      <c r="D13" s="6">
        <v>2</v>
      </c>
      <c r="E13" s="5">
        <v>250</v>
      </c>
      <c r="F13" s="7">
        <v>250</v>
      </c>
      <c r="G13" s="7"/>
      <c r="H13" s="8"/>
      <c r="I13" s="6">
        <v>500</v>
      </c>
      <c r="J13" s="6">
        <v>250</v>
      </c>
      <c r="K13" s="3">
        <v>140</v>
      </c>
      <c r="L13">
        <f t="shared" si="0"/>
        <v>0.5</v>
      </c>
      <c r="M13" s="17">
        <f t="shared" si="1"/>
        <v>0.28000000000000003</v>
      </c>
      <c r="O13">
        <v>7</v>
      </c>
      <c r="P13" s="19">
        <v>0.15555555555555556</v>
      </c>
    </row>
    <row r="14" spans="1:16" x14ac:dyDescent="0.25">
      <c r="A14" s="3" t="s">
        <v>21</v>
      </c>
      <c r="B14" s="11">
        <v>275</v>
      </c>
      <c r="C14" s="12">
        <v>132</v>
      </c>
      <c r="D14" s="6">
        <v>2</v>
      </c>
      <c r="E14" s="5">
        <v>300</v>
      </c>
      <c r="F14" s="7">
        <v>300</v>
      </c>
      <c r="G14" s="7"/>
      <c r="H14" s="8"/>
      <c r="I14" s="6">
        <v>600</v>
      </c>
      <c r="J14" s="6">
        <v>300</v>
      </c>
      <c r="K14" s="3">
        <v>180</v>
      </c>
      <c r="L14">
        <f t="shared" si="0"/>
        <v>0.5</v>
      </c>
      <c r="M14" s="17">
        <f t="shared" si="1"/>
        <v>0.3</v>
      </c>
      <c r="O14">
        <v>8</v>
      </c>
      <c r="P14" s="19">
        <v>0.16857142857142857</v>
      </c>
    </row>
    <row r="15" spans="1:16" x14ac:dyDescent="0.25">
      <c r="A15" s="3" t="s">
        <v>22</v>
      </c>
      <c r="B15" s="11">
        <v>275</v>
      </c>
      <c r="C15" s="12">
        <v>132</v>
      </c>
      <c r="D15" s="6">
        <v>2</v>
      </c>
      <c r="E15" s="5">
        <v>375</v>
      </c>
      <c r="F15" s="7">
        <v>375</v>
      </c>
      <c r="G15" s="7"/>
      <c r="H15" s="8"/>
      <c r="I15" s="6">
        <v>750</v>
      </c>
      <c r="J15" s="6">
        <v>375</v>
      </c>
      <c r="K15" s="3">
        <v>343</v>
      </c>
      <c r="L15">
        <f t="shared" si="0"/>
        <v>0.5</v>
      </c>
      <c r="M15" s="17">
        <f t="shared" si="1"/>
        <v>0.45733333333333331</v>
      </c>
      <c r="O15">
        <v>9</v>
      </c>
      <c r="P15" s="19">
        <v>0.19555555555555557</v>
      </c>
    </row>
    <row r="16" spans="1:16" x14ac:dyDescent="0.25">
      <c r="A16" s="3" t="s">
        <v>23</v>
      </c>
      <c r="B16" s="11" t="s">
        <v>11</v>
      </c>
      <c r="C16" s="12">
        <v>110</v>
      </c>
      <c r="D16" s="6">
        <v>3</v>
      </c>
      <c r="E16" s="14">
        <v>120</v>
      </c>
      <c r="F16" s="7">
        <v>140</v>
      </c>
      <c r="G16" s="7"/>
      <c r="H16" s="8"/>
      <c r="I16" s="6">
        <v>260</v>
      </c>
      <c r="J16" s="6">
        <v>120</v>
      </c>
      <c r="K16" s="3">
        <v>76</v>
      </c>
      <c r="L16">
        <f t="shared" si="0"/>
        <v>0.67</v>
      </c>
      <c r="M16" s="17">
        <f t="shared" si="1"/>
        <v>0.29230769230769232</v>
      </c>
      <c r="O16">
        <v>10</v>
      </c>
      <c r="P16" s="19">
        <v>0.25466666666666665</v>
      </c>
    </row>
    <row r="17" spans="1:16" x14ac:dyDescent="0.25">
      <c r="A17" s="3" t="s">
        <v>24</v>
      </c>
      <c r="B17" s="11">
        <v>275</v>
      </c>
      <c r="C17" s="12">
        <v>132</v>
      </c>
      <c r="D17" s="6">
        <v>3</v>
      </c>
      <c r="E17" s="5">
        <v>200</v>
      </c>
      <c r="F17" s="7">
        <v>200</v>
      </c>
      <c r="G17" s="7"/>
      <c r="H17" s="8"/>
      <c r="I17" s="6">
        <v>400</v>
      </c>
      <c r="J17" s="6">
        <v>200</v>
      </c>
      <c r="K17" s="3">
        <v>162</v>
      </c>
      <c r="L17">
        <f t="shared" si="0"/>
        <v>0.67</v>
      </c>
      <c r="M17" s="17">
        <f t="shared" si="1"/>
        <v>0.40500000000000003</v>
      </c>
      <c r="O17">
        <v>11</v>
      </c>
      <c r="P17" s="19">
        <v>0.28000000000000003</v>
      </c>
    </row>
    <row r="18" spans="1:16" x14ac:dyDescent="0.25">
      <c r="A18" s="3" t="s">
        <v>25</v>
      </c>
      <c r="B18" s="11">
        <v>275</v>
      </c>
      <c r="C18" s="12">
        <v>132</v>
      </c>
      <c r="D18" s="6">
        <v>3</v>
      </c>
      <c r="E18" s="5">
        <v>200</v>
      </c>
      <c r="F18" s="7">
        <v>200</v>
      </c>
      <c r="G18" s="7">
        <v>250</v>
      </c>
      <c r="H18" s="8"/>
      <c r="I18" s="6">
        <v>650</v>
      </c>
      <c r="J18" s="6">
        <v>400</v>
      </c>
      <c r="K18" s="3">
        <v>338</v>
      </c>
      <c r="L18">
        <f t="shared" si="0"/>
        <v>0.67</v>
      </c>
      <c r="M18" s="17">
        <f t="shared" si="1"/>
        <v>0.52</v>
      </c>
      <c r="O18">
        <v>12</v>
      </c>
      <c r="P18" s="19">
        <v>0.29066666666666668</v>
      </c>
    </row>
    <row r="19" spans="1:16" x14ac:dyDescent="0.25">
      <c r="A19" s="3" t="s">
        <v>26</v>
      </c>
      <c r="B19" s="11">
        <v>275</v>
      </c>
      <c r="C19" s="12">
        <v>132</v>
      </c>
      <c r="D19" s="6">
        <v>3</v>
      </c>
      <c r="E19" s="5">
        <v>250</v>
      </c>
      <c r="F19" s="7">
        <v>250</v>
      </c>
      <c r="G19" s="7">
        <v>250</v>
      </c>
      <c r="H19" s="8"/>
      <c r="I19" s="6">
        <v>750</v>
      </c>
      <c r="J19" s="6">
        <v>500</v>
      </c>
      <c r="K19" s="3">
        <v>116</v>
      </c>
      <c r="L19">
        <f t="shared" si="0"/>
        <v>0.67</v>
      </c>
      <c r="M19" s="17">
        <f t="shared" si="1"/>
        <v>0.15466666666666667</v>
      </c>
      <c r="O19">
        <v>13</v>
      </c>
      <c r="P19" s="19">
        <v>0.29230769230769232</v>
      </c>
    </row>
    <row r="20" spans="1:16" x14ac:dyDescent="0.25">
      <c r="A20" s="3" t="s">
        <v>27</v>
      </c>
      <c r="B20" s="11">
        <v>275</v>
      </c>
      <c r="C20" s="12">
        <v>110</v>
      </c>
      <c r="D20" s="6">
        <v>3</v>
      </c>
      <c r="E20" s="5">
        <v>250</v>
      </c>
      <c r="F20" s="7">
        <v>200</v>
      </c>
      <c r="G20" s="7">
        <v>200</v>
      </c>
      <c r="H20" s="8"/>
      <c r="I20" s="6">
        <v>650</v>
      </c>
      <c r="J20" s="6">
        <v>400</v>
      </c>
      <c r="K20" s="3">
        <v>83</v>
      </c>
      <c r="L20">
        <f t="shared" si="0"/>
        <v>0.67</v>
      </c>
      <c r="M20" s="17">
        <f t="shared" si="1"/>
        <v>0.12769230769230769</v>
      </c>
      <c r="O20">
        <v>14</v>
      </c>
      <c r="P20" s="19">
        <v>0.3</v>
      </c>
    </row>
    <row r="21" spans="1:16" x14ac:dyDescent="0.25">
      <c r="A21" s="3" t="s">
        <v>28</v>
      </c>
      <c r="B21" s="11">
        <v>330</v>
      </c>
      <c r="C21" s="12">
        <v>275</v>
      </c>
      <c r="D21" s="6">
        <v>2</v>
      </c>
      <c r="E21" s="9">
        <v>1500</v>
      </c>
      <c r="F21" s="7">
        <v>1500</v>
      </c>
      <c r="G21" s="7"/>
      <c r="H21" s="8"/>
      <c r="I21" s="6">
        <v>3000</v>
      </c>
      <c r="J21" s="6">
        <v>1500</v>
      </c>
      <c r="K21" s="3">
        <v>1189</v>
      </c>
      <c r="L21">
        <f t="shared" si="0"/>
        <v>0.5</v>
      </c>
      <c r="M21" s="17">
        <f t="shared" si="1"/>
        <v>0.39633333333333332</v>
      </c>
      <c r="O21">
        <v>15</v>
      </c>
      <c r="P21" s="19">
        <v>0.34888888888888892</v>
      </c>
    </row>
    <row r="22" spans="1:16" x14ac:dyDescent="0.25">
      <c r="A22" s="3" t="s">
        <v>29</v>
      </c>
      <c r="B22" s="11">
        <v>275</v>
      </c>
      <c r="C22" s="12">
        <v>132</v>
      </c>
      <c r="D22" s="6">
        <v>2</v>
      </c>
      <c r="E22" s="9">
        <v>375</v>
      </c>
      <c r="F22" s="7">
        <v>375</v>
      </c>
      <c r="G22" s="7"/>
      <c r="H22" s="8"/>
      <c r="I22" s="6">
        <v>750</v>
      </c>
      <c r="J22" s="6">
        <v>375</v>
      </c>
      <c r="K22" s="3">
        <v>218</v>
      </c>
      <c r="L22">
        <f t="shared" si="0"/>
        <v>0.5</v>
      </c>
      <c r="M22" s="17">
        <f t="shared" si="1"/>
        <v>0.29066666666666668</v>
      </c>
      <c r="O22">
        <v>16</v>
      </c>
      <c r="P22" s="19">
        <v>0.38058252427184464</v>
      </c>
    </row>
    <row r="23" spans="1:16" x14ac:dyDescent="0.25">
      <c r="A23" s="3" t="s">
        <v>30</v>
      </c>
      <c r="B23" s="11">
        <v>275</v>
      </c>
      <c r="C23" s="12">
        <v>110</v>
      </c>
      <c r="D23" s="6">
        <v>2</v>
      </c>
      <c r="E23" s="5">
        <v>375</v>
      </c>
      <c r="F23" s="7">
        <v>375</v>
      </c>
      <c r="G23" s="7"/>
      <c r="H23" s="8"/>
      <c r="I23" s="6">
        <v>750</v>
      </c>
      <c r="J23" s="6">
        <v>375</v>
      </c>
      <c r="K23" s="3">
        <v>427</v>
      </c>
      <c r="L23">
        <f t="shared" si="0"/>
        <v>0.5</v>
      </c>
      <c r="M23" s="17">
        <f t="shared" si="1"/>
        <v>0.56933333333333336</v>
      </c>
      <c r="O23">
        <v>17</v>
      </c>
      <c r="P23" s="19">
        <v>0.39633333333333332</v>
      </c>
    </row>
    <row r="24" spans="1:16" x14ac:dyDescent="0.25">
      <c r="A24" s="3" t="s">
        <v>31</v>
      </c>
      <c r="B24" s="11">
        <v>275</v>
      </c>
      <c r="C24" s="12">
        <v>132</v>
      </c>
      <c r="D24" s="6">
        <v>2</v>
      </c>
      <c r="E24" s="9">
        <v>90</v>
      </c>
      <c r="F24" s="7">
        <v>90</v>
      </c>
      <c r="G24" s="7"/>
      <c r="H24" s="8"/>
      <c r="I24" s="6">
        <v>180</v>
      </c>
      <c r="J24" s="6">
        <v>90</v>
      </c>
      <c r="K24" s="3">
        <v>28</v>
      </c>
      <c r="L24">
        <f t="shared" si="0"/>
        <v>0.5</v>
      </c>
      <c r="M24" s="17">
        <f t="shared" si="1"/>
        <v>0.15555555555555556</v>
      </c>
      <c r="O24">
        <v>18</v>
      </c>
      <c r="P24" s="19">
        <v>0.40500000000000003</v>
      </c>
    </row>
    <row r="25" spans="1:16" x14ac:dyDescent="0.25">
      <c r="A25" s="3" t="s">
        <v>32</v>
      </c>
      <c r="B25" s="11">
        <v>275</v>
      </c>
      <c r="C25" s="12">
        <v>110</v>
      </c>
      <c r="D25" s="6">
        <v>2</v>
      </c>
      <c r="E25" s="5">
        <v>375</v>
      </c>
      <c r="F25" s="7">
        <v>375</v>
      </c>
      <c r="G25" s="7"/>
      <c r="H25" s="8"/>
      <c r="I25" s="6">
        <v>750</v>
      </c>
      <c r="J25" s="6">
        <v>375</v>
      </c>
      <c r="K25" s="3">
        <v>421</v>
      </c>
      <c r="L25">
        <f t="shared" si="0"/>
        <v>0.5</v>
      </c>
      <c r="M25" s="17">
        <f t="shared" si="1"/>
        <v>0.56133333333333335</v>
      </c>
      <c r="O25">
        <v>19</v>
      </c>
      <c r="P25" s="19">
        <v>0.42480000000000001</v>
      </c>
    </row>
    <row r="26" spans="1:16" x14ac:dyDescent="0.25">
      <c r="A26" s="3" t="s">
        <v>33</v>
      </c>
      <c r="B26" s="11">
        <v>275</v>
      </c>
      <c r="C26" s="12">
        <v>110</v>
      </c>
      <c r="D26" s="6">
        <v>2</v>
      </c>
      <c r="E26" s="5">
        <v>375</v>
      </c>
      <c r="F26" s="7">
        <v>375</v>
      </c>
      <c r="G26" s="7"/>
      <c r="H26" s="8"/>
      <c r="I26" s="6">
        <v>750</v>
      </c>
      <c r="J26" s="6">
        <v>375</v>
      </c>
      <c r="K26" s="3">
        <v>447</v>
      </c>
      <c r="L26">
        <f t="shared" si="0"/>
        <v>0.5</v>
      </c>
      <c r="M26" s="17">
        <f t="shared" si="1"/>
        <v>0.59599999999999997</v>
      </c>
      <c r="O26">
        <v>20</v>
      </c>
      <c r="P26" s="19">
        <v>0.45733333333333331</v>
      </c>
    </row>
    <row r="27" spans="1:16" x14ac:dyDescent="0.25">
      <c r="A27" s="3" t="s">
        <v>34</v>
      </c>
      <c r="B27" s="11">
        <v>275</v>
      </c>
      <c r="C27" s="12">
        <v>132</v>
      </c>
      <c r="D27" s="6">
        <v>1</v>
      </c>
      <c r="E27" s="5">
        <v>250</v>
      </c>
      <c r="F27" s="7"/>
      <c r="G27" s="7"/>
      <c r="H27" s="8"/>
      <c r="I27" s="6">
        <v>250</v>
      </c>
      <c r="J27" s="6">
        <v>0</v>
      </c>
      <c r="K27" s="3">
        <v>146</v>
      </c>
      <c r="L27" t="str">
        <f t="shared" si="0"/>
        <v/>
      </c>
      <c r="M27" s="17">
        <f t="shared" si="1"/>
        <v>0.58399999999999996</v>
      </c>
      <c r="O27">
        <v>21</v>
      </c>
      <c r="P27" s="19">
        <v>0.48959999999999998</v>
      </c>
    </row>
    <row r="28" spans="1:16" x14ac:dyDescent="0.25">
      <c r="A28" s="3" t="s">
        <v>35</v>
      </c>
      <c r="B28" s="11">
        <v>275</v>
      </c>
      <c r="C28" s="12">
        <v>110</v>
      </c>
      <c r="D28" s="6">
        <v>2</v>
      </c>
      <c r="E28" s="9">
        <v>375</v>
      </c>
      <c r="F28" s="7">
        <v>375</v>
      </c>
      <c r="G28" s="7"/>
      <c r="H28" s="8"/>
      <c r="I28" s="6">
        <v>750</v>
      </c>
      <c r="J28" s="6">
        <v>375</v>
      </c>
      <c r="K28" s="3">
        <v>435</v>
      </c>
      <c r="L28">
        <f t="shared" si="0"/>
        <v>0.5</v>
      </c>
      <c r="M28" s="17">
        <f t="shared" si="1"/>
        <v>0.57999999999999996</v>
      </c>
      <c r="O28">
        <v>22</v>
      </c>
      <c r="P28" s="19">
        <v>0.496</v>
      </c>
    </row>
    <row r="29" spans="1:16" x14ac:dyDescent="0.25">
      <c r="A29" s="3" t="s">
        <v>36</v>
      </c>
      <c r="B29" s="11">
        <v>275</v>
      </c>
      <c r="C29" s="12">
        <v>132</v>
      </c>
      <c r="D29" s="6">
        <v>2</v>
      </c>
      <c r="E29" s="9">
        <v>200</v>
      </c>
      <c r="F29" s="7">
        <v>200</v>
      </c>
      <c r="G29" s="7"/>
      <c r="H29" s="8"/>
      <c r="I29" s="6">
        <v>400</v>
      </c>
      <c r="J29" s="6">
        <v>200</v>
      </c>
      <c r="K29" s="3">
        <v>59</v>
      </c>
      <c r="L29">
        <f t="shared" si="0"/>
        <v>0.5</v>
      </c>
      <c r="M29" s="17">
        <f t="shared" si="1"/>
        <v>0.14749999999999999</v>
      </c>
      <c r="O29">
        <v>23</v>
      </c>
      <c r="P29" s="19">
        <v>0.5013333333333333</v>
      </c>
    </row>
    <row r="30" spans="1:16" x14ac:dyDescent="0.25">
      <c r="A30" s="3" t="s">
        <v>37</v>
      </c>
      <c r="B30" s="11">
        <v>275</v>
      </c>
      <c r="C30" s="12">
        <v>132</v>
      </c>
      <c r="D30" s="6">
        <v>1</v>
      </c>
      <c r="E30" s="5">
        <v>375</v>
      </c>
      <c r="F30" s="7"/>
      <c r="G30" s="7"/>
      <c r="H30" s="8"/>
      <c r="I30" s="6">
        <v>375</v>
      </c>
      <c r="J30" s="6">
        <v>0</v>
      </c>
      <c r="K30" s="3">
        <v>26</v>
      </c>
      <c r="L30" t="str">
        <f t="shared" si="0"/>
        <v/>
      </c>
      <c r="M30" s="17">
        <f t="shared" si="1"/>
        <v>6.933333333333333E-2</v>
      </c>
      <c r="O30">
        <v>24</v>
      </c>
      <c r="P30" s="19">
        <v>0.51733333333333331</v>
      </c>
    </row>
    <row r="31" spans="1:16" x14ac:dyDescent="0.25">
      <c r="A31" s="3" t="s">
        <v>38</v>
      </c>
      <c r="B31" s="11">
        <v>275</v>
      </c>
      <c r="C31" s="12">
        <v>110</v>
      </c>
      <c r="D31" s="6">
        <v>1</v>
      </c>
      <c r="E31" s="5">
        <v>375</v>
      </c>
      <c r="F31" s="7"/>
      <c r="G31" s="7"/>
      <c r="H31" s="8"/>
      <c r="I31" s="6">
        <v>375</v>
      </c>
      <c r="J31" s="6">
        <v>0</v>
      </c>
      <c r="K31" s="3">
        <v>186</v>
      </c>
      <c r="L31" t="str">
        <f t="shared" si="0"/>
        <v/>
      </c>
      <c r="M31" s="17">
        <f t="shared" si="1"/>
        <v>0.496</v>
      </c>
      <c r="O31">
        <v>25</v>
      </c>
      <c r="P31" s="19">
        <v>0.52</v>
      </c>
    </row>
    <row r="32" spans="1:16" x14ac:dyDescent="0.25">
      <c r="A32" s="3" t="s">
        <v>39</v>
      </c>
      <c r="B32" s="11">
        <v>275</v>
      </c>
      <c r="C32" s="12">
        <v>132</v>
      </c>
      <c r="D32" s="6">
        <v>2</v>
      </c>
      <c r="E32" s="9">
        <v>375</v>
      </c>
      <c r="F32" s="7">
        <v>375</v>
      </c>
      <c r="G32" s="7"/>
      <c r="H32" s="8"/>
      <c r="I32" s="6">
        <v>750</v>
      </c>
      <c r="J32" s="6">
        <v>375</v>
      </c>
      <c r="K32" s="3">
        <v>191</v>
      </c>
      <c r="L32">
        <f t="shared" si="0"/>
        <v>0.5</v>
      </c>
      <c r="M32" s="17">
        <f t="shared" si="1"/>
        <v>0.25466666666666665</v>
      </c>
      <c r="O32">
        <v>26</v>
      </c>
      <c r="P32" s="19">
        <v>0.56133333333333335</v>
      </c>
    </row>
    <row r="33" spans="1:16" x14ac:dyDescent="0.25">
      <c r="A33" s="3" t="s">
        <v>40</v>
      </c>
      <c r="B33" s="11">
        <v>275</v>
      </c>
      <c r="C33" s="12">
        <v>132</v>
      </c>
      <c r="D33" s="6">
        <v>2</v>
      </c>
      <c r="E33" s="5">
        <v>375</v>
      </c>
      <c r="F33" s="7">
        <v>375</v>
      </c>
      <c r="G33" s="7"/>
      <c r="H33" s="8"/>
      <c r="I33" s="6">
        <v>750</v>
      </c>
      <c r="J33" s="6">
        <v>375</v>
      </c>
      <c r="K33" s="3">
        <v>81</v>
      </c>
      <c r="L33">
        <f t="shared" si="0"/>
        <v>0.5</v>
      </c>
      <c r="M33" s="17">
        <f t="shared" si="1"/>
        <v>0.108</v>
      </c>
      <c r="O33">
        <v>27</v>
      </c>
      <c r="P33" s="19">
        <v>0.56933333333333336</v>
      </c>
    </row>
    <row r="34" spans="1:16" x14ac:dyDescent="0.25">
      <c r="A34" s="3" t="s">
        <v>41</v>
      </c>
      <c r="B34" s="11">
        <v>275</v>
      </c>
      <c r="C34" s="13">
        <v>110</v>
      </c>
      <c r="D34" s="6">
        <v>1</v>
      </c>
      <c r="E34" s="5">
        <v>375</v>
      </c>
      <c r="F34" s="7"/>
      <c r="G34" s="7"/>
      <c r="H34" s="8"/>
      <c r="I34" s="6">
        <v>375</v>
      </c>
      <c r="J34" s="6">
        <v>0</v>
      </c>
      <c r="K34" s="3">
        <v>194</v>
      </c>
      <c r="L34" t="str">
        <f t="shared" si="0"/>
        <v/>
      </c>
      <c r="M34" s="17">
        <f t="shared" si="1"/>
        <v>0.51733333333333331</v>
      </c>
      <c r="O34">
        <v>28</v>
      </c>
      <c r="P34" s="19">
        <v>0.57999999999999996</v>
      </c>
    </row>
    <row r="35" spans="1:16" x14ac:dyDescent="0.25">
      <c r="A35" s="3" t="s">
        <v>42</v>
      </c>
      <c r="B35" s="11">
        <v>275</v>
      </c>
      <c r="C35" s="12">
        <v>132</v>
      </c>
      <c r="D35" s="6">
        <v>2</v>
      </c>
      <c r="E35" s="5">
        <v>350</v>
      </c>
      <c r="F35" s="7">
        <v>350</v>
      </c>
      <c r="G35" s="7"/>
      <c r="H35" s="8"/>
      <c r="I35" s="6">
        <v>700</v>
      </c>
      <c r="J35" s="6">
        <v>350</v>
      </c>
      <c r="K35" s="3">
        <v>118</v>
      </c>
      <c r="L35">
        <f t="shared" si="0"/>
        <v>0.5</v>
      </c>
      <c r="M35" s="17">
        <f t="shared" si="1"/>
        <v>0.16857142857142857</v>
      </c>
      <c r="O35">
        <v>29</v>
      </c>
      <c r="P35" s="19">
        <v>0.58399999999999996</v>
      </c>
    </row>
    <row r="36" spans="1:16" x14ac:dyDescent="0.25">
      <c r="A36" s="3" t="s">
        <v>43</v>
      </c>
      <c r="B36" s="11">
        <v>330</v>
      </c>
      <c r="C36" s="12">
        <v>275</v>
      </c>
      <c r="D36" s="6">
        <v>2</v>
      </c>
      <c r="E36" s="5">
        <v>1125</v>
      </c>
      <c r="F36" s="7">
        <v>1125</v>
      </c>
      <c r="G36" s="7"/>
      <c r="H36" s="8"/>
      <c r="I36" s="6">
        <v>2250</v>
      </c>
      <c r="J36" s="6">
        <v>1125</v>
      </c>
      <c r="K36" s="3">
        <v>440</v>
      </c>
      <c r="L36">
        <f t="shared" si="0"/>
        <v>0.5</v>
      </c>
      <c r="M36" s="17">
        <f t="shared" si="1"/>
        <v>0.19555555555555557</v>
      </c>
      <c r="O36">
        <v>30</v>
      </c>
      <c r="P36" s="19">
        <v>0.59599999999999997</v>
      </c>
    </row>
    <row r="37" spans="1:16" x14ac:dyDescent="0.25">
      <c r="A37" s="3" t="s">
        <v>44</v>
      </c>
      <c r="B37" s="11">
        <v>330</v>
      </c>
      <c r="C37" s="12">
        <v>132</v>
      </c>
      <c r="D37" s="6">
        <v>1</v>
      </c>
      <c r="E37" s="5">
        <v>100</v>
      </c>
      <c r="F37" s="7"/>
      <c r="G37" s="7"/>
      <c r="H37" s="8"/>
      <c r="I37" s="6">
        <v>100</v>
      </c>
      <c r="J37" s="6">
        <v>0</v>
      </c>
      <c r="K37" s="3">
        <v>12</v>
      </c>
      <c r="L37" t="str">
        <f t="shared" si="0"/>
        <v/>
      </c>
      <c r="M37" s="17">
        <f t="shared" si="1"/>
        <v>0.12</v>
      </c>
      <c r="O37">
        <v>31</v>
      </c>
      <c r="P37" s="19">
        <v>0.63200000000000001</v>
      </c>
    </row>
    <row r="38" spans="1:16" x14ac:dyDescent="0.25">
      <c r="D38" s="16">
        <f>SUM(D7:D37)</f>
        <v>67</v>
      </c>
      <c r="I38" s="16">
        <f>SUM(I7:I37)</f>
        <v>22530</v>
      </c>
      <c r="J38" s="16">
        <f>SUM(J7:J37)</f>
        <v>11250</v>
      </c>
      <c r="K38" s="1">
        <f>SUM(K7:K37)</f>
        <v>8333</v>
      </c>
      <c r="L38">
        <f>AVERAGE(L6:L36)</f>
        <v>0.56192307692307686</v>
      </c>
      <c r="O38" t="s">
        <v>13</v>
      </c>
      <c r="P38" s="20">
        <f>AVERAGE(P7:P37)</f>
        <v>0.35885120277989047</v>
      </c>
    </row>
    <row r="39" spans="1:16" x14ac:dyDescent="0.25">
      <c r="I39" s="1">
        <f>K38/I38</f>
        <v>0.36986240568131379</v>
      </c>
      <c r="J39" s="1">
        <f>K38/J38</f>
        <v>0.7407111111111111</v>
      </c>
      <c r="P39" s="18">
        <f>+P38</f>
        <v>0.35885120277989047</v>
      </c>
    </row>
    <row r="40" spans="1:16" x14ac:dyDescent="0.25">
      <c r="D40" s="1">
        <v>4</v>
      </c>
      <c r="I40" s="16">
        <f>SUM(I7:I37)</f>
        <v>22530</v>
      </c>
      <c r="L40">
        <f t="shared" ref="L40:L45" si="2">IF(D40=1,"",IF(D40=2,0.5,IF(D40=3,0.67,0.75)))</f>
        <v>0.75</v>
      </c>
    </row>
    <row r="41" spans="1:16" x14ac:dyDescent="0.25">
      <c r="D41" s="1">
        <v>3</v>
      </c>
      <c r="I41" s="16">
        <f>AVERAGE(I7:I37)</f>
        <v>726.77419354838707</v>
      </c>
      <c r="L41">
        <f t="shared" si="2"/>
        <v>0.67</v>
      </c>
    </row>
    <row r="42" spans="1:16" x14ac:dyDescent="0.25">
      <c r="D42" s="1">
        <v>3</v>
      </c>
      <c r="L42">
        <f t="shared" si="2"/>
        <v>0.67</v>
      </c>
    </row>
    <row r="43" spans="1:16" x14ac:dyDescent="0.25">
      <c r="D43" s="1">
        <v>2</v>
      </c>
      <c r="L43">
        <f t="shared" si="2"/>
        <v>0.5</v>
      </c>
    </row>
    <row r="44" spans="1:16" x14ac:dyDescent="0.25">
      <c r="D44" s="1">
        <v>2</v>
      </c>
      <c r="L44">
        <f t="shared" si="2"/>
        <v>0.5</v>
      </c>
    </row>
    <row r="45" spans="1:16" x14ac:dyDescent="0.25">
      <c r="D45" s="1">
        <v>2</v>
      </c>
      <c r="L45">
        <f t="shared" si="2"/>
        <v>0.5</v>
      </c>
    </row>
    <row r="46" spans="1:16" x14ac:dyDescent="0.25">
      <c r="L46">
        <f>AVERAGE(L40:L45)</f>
        <v>0.59833333333333327</v>
      </c>
    </row>
  </sheetData>
  <mergeCells count="5">
    <mergeCell ref="B5:C6"/>
    <mergeCell ref="A5:A6"/>
    <mergeCell ref="D5:D6"/>
    <mergeCell ref="E5:H5"/>
    <mergeCell ref="E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Substations</vt:lpstr>
      <vt:lpstr>substations - "n-1"</vt:lpstr>
      <vt:lpstr>Figure 3.15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2012-07-18T18:36:43Z</dcterms:created>
  <dcterms:modified xsi:type="dcterms:W3CDTF">2012-09-10T00:02:42Z</dcterms:modified>
</cp:coreProperties>
</file>